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ottish4.sharepoint.com/sites/office-spice/Shared Documents/Committees/Session 6/Finance and Public Administration Committee/Budget 2023-24 briefing sections and spreadsheets/Spreadsheets/"/>
    </mc:Choice>
  </mc:AlternateContent>
  <xr:revisionPtr revIDLastSave="101" documentId="8_{8F2635A1-B863-484F-B513-00110C7EFA1B}" xr6:coauthVersionLast="47" xr6:coauthVersionMax="47" xr10:uidLastSave="{3FCC77C2-EB7A-43E1-9A19-2606FF632AA6}"/>
  <bookViews>
    <workbookView xWindow="-110" yWindow="-110" windowWidth="19420" windowHeight="10420" tabRatio="845" activeTab="1" xr2:uid="{00000000-000D-0000-FFFF-FFFF00000000}"/>
  </bookViews>
  <sheets>
    <sheet name="Contents" sheetId="3" r:id="rId1"/>
    <sheet name="TME, Resource, Capital and AME" sheetId="1" r:id="rId2"/>
    <sheet name="Level 2 2013-14 to 2020-21 cash" sheetId="5" r:id="rId3"/>
    <sheet name="Level 2 2013-14 to 2020-21 real" sheetId="6" r:id="rId4"/>
    <sheet name="Level 3 ranked by change" sheetId="9" r:id="rId5"/>
    <sheet name="Deflators" sheetId="13" state="hidden" r:id="rId6"/>
  </sheets>
  <definedNames>
    <definedName name="_xlnm.Print_Area" localSheetId="0">Contents!$A$1:$B$13</definedName>
    <definedName name="_xlnm.Print_Area" localSheetId="2">'Level 2 2013-14 to 2020-21 cash'!$A$1:$F$43</definedName>
    <definedName name="_xlnm.Print_Area" localSheetId="3">'Level 2 2013-14 to 2020-21 real'!$A$1:$F$89</definedName>
    <definedName name="T5_Culture___External_Affairs" localSheetId="2">'Level 2 2013-14 to 2020-21 cash'!#REF!</definedName>
    <definedName name="T5_Culture___External_Affairs" localSheetId="3">'Level 2 2013-14 to 2020-21 real'!#REF!</definedName>
    <definedName name="T5_Culture___External_Affairs" localSheetId="4">'Level 3 ranked by change'!$A$59</definedName>
    <definedName name="T5_Culture___External_Affairs">#REF!</definedName>
    <definedName name="T5_Education___Lifelong_Learning" localSheetId="2">'Level 2 2013-14 to 2020-21 cash'!#REF!</definedName>
    <definedName name="T5_Education___Lifelong_Learning" localSheetId="3">'Level 2 2013-14 to 2020-21 real'!#REF!</definedName>
    <definedName name="T5_Education___Lifelong_Learning" localSheetId="4">'Level 3 ranked by change'!$A$23</definedName>
    <definedName name="T5_Education___Lifelong_Learning">#REF!</definedName>
    <definedName name="T5_Finance__Employment___Sustainable_Growth" localSheetId="2">'Level 2 2013-14 to 2020-21 cash'!#REF!</definedName>
    <definedName name="T5_Finance__Employment___Sustainable_Growth" localSheetId="3">'Level 2 2013-14 to 2020-21 real'!#REF!</definedName>
    <definedName name="T5_Finance__Employment___Sustainable_Growth" localSheetId="4">'Level 3 ranked by change'!$A$12</definedName>
    <definedName name="T5_Finance__Employment___Sustainable_Growth">#REF!</definedName>
    <definedName name="T5_Health___Wellbeing" localSheetId="2">'Level 2 2013-14 to 2020-21 cash'!#REF!</definedName>
    <definedName name="T5_Health___Wellbeing" localSheetId="3">'Level 2 2013-14 to 2020-21 real'!#REF!</definedName>
    <definedName name="T5_Health___Wellbeing" localSheetId="4">'Level 3 ranked by change'!#REF!</definedName>
    <definedName name="T5_Health___Wellbeing">#REF!</definedName>
    <definedName name="T5_Infrastructure__Investment___Cities" localSheetId="2">'Level 2 2013-14 to 2020-21 cash'!#REF!</definedName>
    <definedName name="T5_Infrastructure__Investment___Cities" localSheetId="3">'Level 2 2013-14 to 2020-21 real'!#REF!</definedName>
    <definedName name="T5_Infrastructure__Investment___Cities" localSheetId="4">'Level 3 ranked by change'!#REF!</definedName>
    <definedName name="T5_Infrastructure__Investment___Cities">#REF!</definedName>
    <definedName name="T5_Justice" localSheetId="2">'Level 2 2013-14 to 2020-21 cash'!#REF!</definedName>
    <definedName name="T5_Justice" localSheetId="3">'Level 2 2013-14 to 2020-21 real'!#REF!</definedName>
    <definedName name="T5_Justice" localSheetId="4">'Level 3 ranked by change'!$A$31</definedName>
    <definedName name="T5_Justice">#REF!</definedName>
    <definedName name="T5_Rural_Affairs_and_the_Environment" localSheetId="2">'Level 2 2013-14 to 2020-21 cash'!#REF!</definedName>
    <definedName name="T5_Rural_Affairs_and_the_Environment" localSheetId="3">'Level 2 2013-14 to 2020-21 real'!#REF!</definedName>
    <definedName name="T5_Rural_Affairs_and_the_Environment" localSheetId="4">'Level 3 ranked by change'!$A$48</definedName>
    <definedName name="T5_Rural_Affairs_and_the_Environment">#REF!</definedName>
    <definedName name="T5_Total_Administration" localSheetId="2">'Level 2 2013-14 to 2020-21 cash'!#REF!</definedName>
    <definedName name="T5_Total_Administration" localSheetId="3">'Level 2 2013-14 to 2020-21 real'!#REF!</definedName>
    <definedName name="T5_Total_Administration" localSheetId="4">'Level 3 ranked by change'!$A$71</definedName>
    <definedName name="T5_Total_Administration">#REF!</definedName>
    <definedName name="T5_Total_Crown_Office___Procurator_Fiscal" localSheetId="2">'Level 2 2013-14 to 2020-21 cash'!#REF!</definedName>
    <definedName name="T5_Total_Crown_Office___Procurator_Fiscal" localSheetId="3">'Level 2 2013-14 to 2020-21 real'!#REF!</definedName>
    <definedName name="T5_Total_Crown_Office___Procurator_Fiscal" localSheetId="4">'Level 3 ranked by change'!$A$73</definedName>
    <definedName name="T5_Total_Crown_Office___Procurator_Fiscal">#REF!</definedName>
    <definedName name="T5_Total_Local_Government" localSheetId="2">'Level 2 2013-14 to 2020-21 cash'!#REF!</definedName>
    <definedName name="T5_Total_Local_Government" localSheetId="3">'Level 2 2013-14 to 2020-21 real'!#REF!</definedName>
    <definedName name="T5_Total_Local_Government" localSheetId="4">'Level 3 ranked by change'!$A$75</definedName>
    <definedName name="T5_Total_Local_Government">#REF!</definedName>
    <definedName name="T5_Total_Scottish_Parliament___Audit" localSheetId="2">'Level 2 2013-14 to 2020-21 cash'!#REF!</definedName>
    <definedName name="T5_Total_Scottish_Parliament___Audit" localSheetId="3">'Level 2 2013-14 to 2020-21 real'!#REF!</definedName>
    <definedName name="T5_Total_Scottish_Parliament___Audit" localSheetId="4">'Level 3 ranked by change'!$A$77</definedName>
    <definedName name="T5_Total_Scottish_Parliament___Audit">#REF!</definedName>
    <definedName name="Table_1__Departmental_Expenditure_Limits_Cash_Terms">'TME, Resource, Capital and AME'!$A$29</definedName>
    <definedName name="Table_1__Total_Managed_Expenditure_Cash_Terms">'TME, Resource, Capital and AME'!$A$3</definedName>
    <definedName name="Table_10__Estimated_payments_under_PPP_Contracts_Real_Terms__2012_13_Prices">#REF!</definedName>
    <definedName name="Table_11__Estimated_payments_under_PPP_Contracts_Cash_Terms">#REF!</definedName>
    <definedName name="Table_12__Estimated_payments_under_PPP_Contracts_Real_Terms__2013_14_Prices">#REF!</definedName>
    <definedName name="Table_2__Departmental_Expenditure_Limits_Real_Terms__2012_13_prices">'TME, Resource, Capital and AME'!$A$42</definedName>
    <definedName name="Table_2__Total_Managed_Expenditure_Real_Terms__2013_14_prices">'TME, Resource, Capital and AME'!$A$16</definedName>
    <definedName name="Table_3__Annually_Managed_Expenditure_Cash_Terms">'TME, Resource, Capital and AME'!$A$107</definedName>
    <definedName name="Table_3__Departmental_Expenditure_Limits_Cash_Terms">'TME, Resource, Capital and AME'!$A$29</definedName>
    <definedName name="Table_4__Annually_Managed_Expenditure_Real_Terms___2012_13_prices">'TME, Resource, Capital and AME'!$A$120</definedName>
    <definedName name="Table_4__Departmental_Expenditure_Limits_Real_Terms__2013_14_prices">'TME, Resource, Capital and AME'!$A$42</definedName>
    <definedName name="Table_5__Annually_Managed_Expenditure_Cash_Terms">'TME, Resource, Capital and AME'!$A$107</definedName>
    <definedName name="Table_5__Departmental_Expenditure_Limits__Capital_Resource_Split" localSheetId="2">'Level 2 2013-14 to 2020-21 cash'!#REF!</definedName>
    <definedName name="Table_5__Departmental_Expenditure_Limits__Capital_Resource_Split" localSheetId="3">'Level 2 2013-14 to 2020-21 real'!#REF!</definedName>
    <definedName name="Table_5__Departmental_Expenditure_Limits__Capital_Resource_Split" localSheetId="4">'Level 3 ranked by change'!$A$3</definedName>
    <definedName name="Table_5__Departmental_Expenditure_Limits__Capital_Resource_Split">#REF!</definedName>
    <definedName name="Table_6__Annually_Managed_Expenditure_Real_Terms__2013_14_prices">'TME, Resource, Capital and AME'!$A$120</definedName>
    <definedName name="Table_6__Comparison_2002_03_to_2014_15_Cash_Terms" localSheetId="3">'Level 2 2013-14 to 2020-21 real'!#REF!</definedName>
    <definedName name="Table_6__Comparison_2002_03_to_2014_15_Cash_Terms" localSheetId="4">'Level 3 ranked by change'!$A$3</definedName>
    <definedName name="Table_6__Comparison_2002_03_to_2014_15_Cash_Terms">'Level 2 2013-14 to 2020-21 cash'!#REF!</definedName>
    <definedName name="Table_9__Estimated_payments_under_PPP_Contracts_Cash_Term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6" l="1"/>
  <c r="B6" i="6"/>
  <c r="C6" i="6"/>
  <c r="D6" i="6"/>
  <c r="A7" i="6"/>
  <c r="B7" i="6"/>
  <c r="C7" i="6"/>
  <c r="D7" i="6"/>
  <c r="E7" i="6"/>
  <c r="F7" i="6"/>
  <c r="G7" i="6"/>
  <c r="H7" i="6"/>
  <c r="I7" i="6"/>
  <c r="A8" i="6"/>
  <c r="B8" i="6"/>
  <c r="C8" i="6"/>
  <c r="D8" i="6"/>
  <c r="E8" i="6"/>
  <c r="F8" i="6"/>
  <c r="G8" i="6"/>
  <c r="H8" i="6"/>
  <c r="I8" i="6"/>
  <c r="A9" i="6"/>
  <c r="B9" i="6"/>
  <c r="C9" i="6"/>
  <c r="D9" i="6"/>
  <c r="E9" i="6"/>
  <c r="F9" i="6"/>
  <c r="G9" i="6"/>
  <c r="H9" i="6"/>
  <c r="I9" i="6"/>
  <c r="A10" i="6"/>
  <c r="B10" i="6"/>
  <c r="C10" i="6"/>
  <c r="D10" i="6"/>
  <c r="E10" i="6"/>
  <c r="F10" i="6"/>
  <c r="G10" i="6"/>
  <c r="H10" i="6"/>
  <c r="I10" i="6"/>
  <c r="A11" i="6"/>
  <c r="B11" i="6"/>
  <c r="C11" i="6"/>
  <c r="A12" i="6"/>
  <c r="D12" i="6"/>
  <c r="E12" i="6"/>
  <c r="F12" i="6"/>
  <c r="G12" i="6"/>
  <c r="H12" i="6"/>
  <c r="I12" i="6"/>
  <c r="A13" i="6"/>
  <c r="B13" i="6"/>
  <c r="C13" i="6"/>
  <c r="D13" i="6"/>
  <c r="E13" i="6"/>
  <c r="F13" i="6"/>
  <c r="G13" i="6"/>
  <c r="H13" i="6"/>
  <c r="I13" i="6"/>
  <c r="A14" i="6"/>
  <c r="D14" i="6"/>
  <c r="E14" i="6"/>
  <c r="F14" i="6"/>
  <c r="G14" i="6"/>
  <c r="H14" i="6"/>
  <c r="I14" i="6"/>
  <c r="A15" i="6"/>
  <c r="G15" i="6"/>
  <c r="H15" i="6"/>
  <c r="I15" i="6"/>
  <c r="A16" i="6"/>
  <c r="D16" i="6"/>
  <c r="E16" i="6"/>
  <c r="F16" i="6"/>
  <c r="G16" i="6"/>
  <c r="H16" i="6"/>
  <c r="I16" i="6"/>
  <c r="A17" i="6"/>
  <c r="I17" i="6"/>
  <c r="A18" i="6"/>
  <c r="B18" i="6"/>
  <c r="C18" i="6"/>
  <c r="A19" i="6"/>
  <c r="B19" i="6"/>
  <c r="A20" i="6"/>
  <c r="B20" i="6"/>
  <c r="C20" i="6"/>
  <c r="D20" i="6"/>
  <c r="E20" i="6"/>
  <c r="F20" i="6"/>
  <c r="G20" i="6"/>
  <c r="H20" i="6"/>
  <c r="I20" i="6"/>
  <c r="A21" i="6"/>
  <c r="B21" i="6"/>
  <c r="C21" i="6"/>
  <c r="D21" i="6"/>
  <c r="E21" i="6"/>
  <c r="F21" i="6"/>
  <c r="G21" i="6"/>
  <c r="H21" i="6"/>
  <c r="I21" i="6"/>
  <c r="A22" i="6"/>
  <c r="B22" i="6"/>
  <c r="C22" i="6"/>
  <c r="D22" i="6"/>
  <c r="E22" i="6"/>
  <c r="F22" i="6"/>
  <c r="G22" i="6"/>
  <c r="H22" i="6"/>
  <c r="I22" i="6"/>
  <c r="A23" i="6"/>
  <c r="B23" i="6"/>
  <c r="C23" i="6"/>
  <c r="D23" i="6"/>
  <c r="E23" i="6"/>
  <c r="F23" i="6"/>
  <c r="G23" i="6"/>
  <c r="H23" i="6"/>
  <c r="I23" i="6"/>
  <c r="A24" i="6"/>
  <c r="B24" i="6"/>
  <c r="C24" i="6"/>
  <c r="D24" i="6"/>
  <c r="E24" i="6"/>
  <c r="F24" i="6"/>
  <c r="G24" i="6"/>
  <c r="H24" i="6"/>
  <c r="I24" i="6"/>
  <c r="A25" i="6"/>
  <c r="B25" i="6"/>
  <c r="C25" i="6"/>
  <c r="D25" i="6"/>
  <c r="E25" i="6"/>
  <c r="F25" i="6"/>
  <c r="G25" i="6"/>
  <c r="H25" i="6"/>
  <c r="I25" i="6"/>
  <c r="A26" i="6"/>
  <c r="B26" i="6"/>
  <c r="C26" i="6"/>
  <c r="D26" i="6"/>
  <c r="E26" i="6"/>
  <c r="F26" i="6"/>
  <c r="G26" i="6"/>
  <c r="H26" i="6"/>
  <c r="I26" i="6"/>
  <c r="A27" i="6"/>
  <c r="C27" i="6"/>
  <c r="D27" i="6"/>
  <c r="E27" i="6"/>
  <c r="F27" i="6"/>
  <c r="G27" i="6"/>
  <c r="H27" i="6"/>
  <c r="I27" i="6"/>
  <c r="A28" i="6"/>
  <c r="D28" i="6"/>
  <c r="E28" i="6"/>
  <c r="F28" i="6"/>
  <c r="G28" i="6"/>
  <c r="H28" i="6"/>
  <c r="I28" i="6"/>
  <c r="A29" i="6"/>
  <c r="G29" i="6"/>
  <c r="H29" i="6"/>
  <c r="I29" i="6"/>
  <c r="A30" i="6"/>
  <c r="B30" i="6"/>
  <c r="C30" i="6"/>
  <c r="D30" i="6"/>
  <c r="E30" i="6"/>
  <c r="F30" i="6"/>
  <c r="G30" i="6"/>
  <c r="H30" i="6"/>
  <c r="I30" i="6"/>
  <c r="A31" i="6"/>
  <c r="B31" i="6"/>
  <c r="C31" i="6"/>
  <c r="D31" i="6"/>
  <c r="E31" i="6"/>
  <c r="F31" i="6"/>
  <c r="G31" i="6"/>
  <c r="H31" i="6"/>
  <c r="I31" i="6"/>
  <c r="A32" i="6"/>
  <c r="B32" i="6"/>
  <c r="C32" i="6"/>
  <c r="D32" i="6"/>
  <c r="E32" i="6"/>
  <c r="F32" i="6"/>
  <c r="G32" i="6"/>
  <c r="H32" i="6"/>
  <c r="I32" i="6"/>
  <c r="A33" i="6"/>
  <c r="H33" i="6"/>
  <c r="I33" i="6"/>
  <c r="A34" i="6"/>
  <c r="B34" i="6"/>
  <c r="C34" i="6"/>
  <c r="D34" i="6"/>
  <c r="E34" i="6"/>
  <c r="F34" i="6"/>
  <c r="G34" i="6"/>
  <c r="H34" i="6"/>
  <c r="I34" i="6"/>
  <c r="A35" i="6"/>
  <c r="D35" i="6"/>
  <c r="E35" i="6"/>
  <c r="F35" i="6"/>
  <c r="H35" i="6"/>
  <c r="I35" i="6"/>
  <c r="A36" i="6"/>
  <c r="D36" i="6"/>
  <c r="E36" i="6"/>
  <c r="H36" i="6"/>
  <c r="I36" i="6"/>
  <c r="A37" i="6"/>
  <c r="B37" i="6"/>
  <c r="C37" i="6"/>
  <c r="D37" i="6"/>
  <c r="A38" i="6"/>
  <c r="C38" i="6"/>
  <c r="D38" i="6"/>
  <c r="E38" i="6"/>
  <c r="F38" i="6"/>
  <c r="G38" i="6"/>
  <c r="H38" i="6"/>
  <c r="I38" i="6"/>
  <c r="A39" i="6"/>
  <c r="B39" i="6"/>
  <c r="A40" i="6"/>
  <c r="C40" i="6"/>
  <c r="D40" i="6"/>
  <c r="E40" i="6"/>
  <c r="F40" i="6"/>
  <c r="G40" i="6"/>
  <c r="H40" i="6"/>
  <c r="I40" i="6"/>
  <c r="A41" i="6"/>
  <c r="G41" i="6"/>
  <c r="H41" i="6"/>
  <c r="I41" i="6"/>
  <c r="A42" i="6"/>
  <c r="B42" i="6"/>
  <c r="C42" i="6"/>
  <c r="D42" i="6"/>
  <c r="E42" i="6"/>
  <c r="F42" i="6"/>
  <c r="G42" i="6"/>
  <c r="H42" i="6"/>
  <c r="I42" i="6"/>
  <c r="A43" i="6"/>
  <c r="B43" i="6"/>
  <c r="C43" i="6"/>
  <c r="D43" i="6"/>
  <c r="E43" i="6"/>
  <c r="F43" i="6"/>
  <c r="G43" i="6"/>
  <c r="H43" i="6"/>
  <c r="I43" i="6"/>
  <c r="A44" i="6"/>
  <c r="B44" i="6"/>
  <c r="C44" i="6"/>
  <c r="D44" i="6"/>
  <c r="E44" i="6"/>
  <c r="F44" i="6"/>
  <c r="G44" i="6"/>
  <c r="H44" i="6"/>
  <c r="I44" i="6"/>
  <c r="A45" i="6"/>
  <c r="B45" i="6"/>
  <c r="C45" i="6"/>
  <c r="D45" i="6"/>
  <c r="E45" i="6"/>
  <c r="F45" i="6"/>
  <c r="G45" i="6"/>
  <c r="H45" i="6"/>
  <c r="I45" i="6"/>
  <c r="A46" i="6"/>
  <c r="B46" i="6"/>
  <c r="C46" i="6"/>
  <c r="D46" i="6"/>
  <c r="E46" i="6"/>
  <c r="F46" i="6"/>
  <c r="G46" i="6"/>
  <c r="H46" i="6"/>
  <c r="I46" i="6"/>
  <c r="A47" i="6"/>
  <c r="B47" i="6"/>
  <c r="C47" i="6"/>
  <c r="D47" i="6"/>
  <c r="E47" i="6"/>
  <c r="F47" i="6"/>
  <c r="G47" i="6"/>
  <c r="H47" i="6"/>
  <c r="I47" i="6"/>
  <c r="A48" i="6"/>
  <c r="B48" i="6"/>
  <c r="C48" i="6"/>
  <c r="D48" i="6"/>
  <c r="E48" i="6"/>
  <c r="F48" i="6"/>
  <c r="G48" i="6"/>
  <c r="H48" i="6"/>
  <c r="I48" i="6"/>
  <c r="A49" i="6"/>
  <c r="F49" i="6"/>
  <c r="G49" i="6"/>
  <c r="H49" i="6"/>
  <c r="I49" i="6"/>
  <c r="A50" i="6"/>
  <c r="B50" i="6"/>
  <c r="C50" i="6"/>
  <c r="D50" i="6"/>
  <c r="E50" i="6"/>
  <c r="F50" i="6"/>
  <c r="G50" i="6"/>
  <c r="H50" i="6"/>
  <c r="I50" i="6"/>
  <c r="A51" i="6"/>
  <c r="B51" i="6"/>
  <c r="C51" i="6"/>
  <c r="D51" i="6"/>
  <c r="E51" i="6"/>
  <c r="F51" i="6"/>
  <c r="G51" i="6"/>
  <c r="H51" i="6"/>
  <c r="I51" i="6"/>
  <c r="A52" i="6"/>
  <c r="B52" i="6"/>
  <c r="C52" i="6"/>
  <c r="D52" i="6"/>
  <c r="E52" i="6"/>
  <c r="F52" i="6"/>
  <c r="G52" i="6"/>
  <c r="H52" i="6"/>
  <c r="I52" i="6"/>
  <c r="A53" i="6"/>
  <c r="B53" i="6"/>
  <c r="C53" i="6"/>
  <c r="D53" i="6"/>
  <c r="E53" i="6"/>
  <c r="F53" i="6"/>
  <c r="G53" i="6"/>
  <c r="H53" i="6"/>
  <c r="I53" i="6"/>
  <c r="A54" i="6"/>
  <c r="B54" i="6"/>
  <c r="C54" i="6"/>
  <c r="D54" i="6"/>
  <c r="E54" i="6"/>
  <c r="F54" i="6"/>
  <c r="G54" i="6"/>
  <c r="H54" i="6"/>
  <c r="I54" i="6"/>
  <c r="A55" i="6"/>
  <c r="B55" i="6"/>
  <c r="C55" i="6"/>
  <c r="D55" i="6"/>
  <c r="E55" i="6"/>
  <c r="F55" i="6"/>
  <c r="G55" i="6"/>
  <c r="H55" i="6"/>
  <c r="I55" i="6"/>
  <c r="A56" i="6"/>
  <c r="B56" i="6"/>
  <c r="C56" i="6"/>
  <c r="D56" i="6"/>
  <c r="E56" i="6"/>
  <c r="F56" i="6"/>
  <c r="G56" i="6"/>
  <c r="H56" i="6"/>
  <c r="I56" i="6"/>
  <c r="A57" i="6"/>
  <c r="B57" i="6"/>
  <c r="C57" i="6"/>
  <c r="D57" i="6"/>
  <c r="E57" i="6"/>
  <c r="F57" i="6"/>
  <c r="G57" i="6"/>
  <c r="H57" i="6"/>
  <c r="I57" i="6"/>
  <c r="A58" i="6"/>
  <c r="B58" i="6"/>
  <c r="C58" i="6"/>
  <c r="D58" i="6"/>
  <c r="E58" i="6"/>
  <c r="F58" i="6"/>
  <c r="G58" i="6"/>
  <c r="H58" i="6"/>
  <c r="I58" i="6"/>
  <c r="A59" i="6"/>
  <c r="B59" i="6"/>
  <c r="C59" i="6"/>
  <c r="D59" i="6"/>
  <c r="E59" i="6"/>
  <c r="F59" i="6"/>
  <c r="G59" i="6"/>
  <c r="H59" i="6"/>
  <c r="I59" i="6"/>
  <c r="A60" i="6"/>
  <c r="B60" i="6"/>
  <c r="C60" i="6"/>
  <c r="D60" i="6"/>
  <c r="E60" i="6"/>
  <c r="F60" i="6"/>
  <c r="G60" i="6"/>
  <c r="H60" i="6"/>
  <c r="I60" i="6"/>
  <c r="A61" i="6"/>
  <c r="B61" i="6"/>
  <c r="C61" i="6"/>
  <c r="D61" i="6"/>
  <c r="E61" i="6"/>
  <c r="F61" i="6"/>
  <c r="G61" i="6"/>
  <c r="H61" i="6"/>
  <c r="I61" i="6"/>
  <c r="A62" i="6"/>
  <c r="B62" i="6"/>
  <c r="C62" i="6"/>
  <c r="D62" i="6"/>
  <c r="E62" i="6"/>
  <c r="F62" i="6"/>
  <c r="G62" i="6"/>
  <c r="H62" i="6"/>
  <c r="I62" i="6"/>
  <c r="A63" i="6"/>
  <c r="B63" i="6"/>
  <c r="C63" i="6"/>
  <c r="D63" i="6"/>
  <c r="E63" i="6"/>
  <c r="F63" i="6"/>
  <c r="G63" i="6"/>
  <c r="H63" i="6"/>
  <c r="I63" i="6"/>
  <c r="A64" i="6"/>
  <c r="B64" i="6"/>
  <c r="C64" i="6"/>
  <c r="D64" i="6"/>
  <c r="E64" i="6"/>
  <c r="F64" i="6"/>
  <c r="G64" i="6"/>
  <c r="H64" i="6"/>
  <c r="I64" i="6"/>
  <c r="A65" i="6"/>
  <c r="B65" i="6"/>
  <c r="C65" i="6"/>
  <c r="D65" i="6"/>
  <c r="E65" i="6"/>
  <c r="F65" i="6"/>
  <c r="G65" i="6"/>
  <c r="H65" i="6"/>
  <c r="I65" i="6"/>
  <c r="A66" i="6"/>
  <c r="B66" i="6"/>
  <c r="C66" i="6"/>
  <c r="D66" i="6"/>
  <c r="E66" i="6"/>
  <c r="F66" i="6"/>
  <c r="G66" i="6"/>
  <c r="H66" i="6"/>
  <c r="I66" i="6"/>
  <c r="A67" i="6"/>
  <c r="B67" i="6"/>
  <c r="C67" i="6"/>
  <c r="D67" i="6"/>
  <c r="E67" i="6"/>
  <c r="F67" i="6"/>
  <c r="G67" i="6"/>
  <c r="H67" i="6"/>
  <c r="I67" i="6"/>
  <c r="A68" i="6"/>
  <c r="B68" i="6"/>
  <c r="C68" i="6"/>
  <c r="D68" i="6"/>
  <c r="E68" i="6"/>
  <c r="F68" i="6"/>
  <c r="G68" i="6"/>
  <c r="H68" i="6"/>
  <c r="I68" i="6"/>
  <c r="A69" i="6"/>
  <c r="B69" i="6"/>
  <c r="C69" i="6"/>
  <c r="D69" i="6"/>
  <c r="E69" i="6"/>
  <c r="F69" i="6"/>
  <c r="G69" i="6"/>
  <c r="H69" i="6"/>
  <c r="I69" i="6"/>
  <c r="A70" i="6"/>
  <c r="B70" i="6"/>
  <c r="C70" i="6"/>
  <c r="D70" i="6"/>
  <c r="E70" i="6"/>
  <c r="F70" i="6"/>
  <c r="G70" i="6"/>
  <c r="H70" i="6"/>
  <c r="I70" i="6"/>
  <c r="A71" i="6"/>
  <c r="B71" i="6"/>
  <c r="C71" i="6"/>
  <c r="D71" i="6"/>
  <c r="E71" i="6"/>
  <c r="F71" i="6"/>
  <c r="G71" i="6"/>
  <c r="H71" i="6"/>
  <c r="I71" i="6"/>
  <c r="A72" i="6"/>
  <c r="B72" i="6"/>
  <c r="C72" i="6"/>
  <c r="A73" i="6"/>
  <c r="B73" i="6"/>
  <c r="C73" i="6"/>
  <c r="D73" i="6"/>
  <c r="E73" i="6"/>
  <c r="F73" i="6"/>
  <c r="G73" i="6"/>
  <c r="H73" i="6"/>
  <c r="I73" i="6"/>
  <c r="A74" i="6"/>
  <c r="B74" i="6"/>
  <c r="C74" i="6"/>
  <c r="D74" i="6"/>
  <c r="E74" i="6"/>
  <c r="F74" i="6"/>
  <c r="G74" i="6"/>
  <c r="H74" i="6"/>
  <c r="I74" i="6"/>
  <c r="A75" i="6"/>
  <c r="B75" i="6"/>
  <c r="C75" i="6"/>
  <c r="D75" i="6"/>
  <c r="E75" i="6"/>
  <c r="F75" i="6"/>
  <c r="G75" i="6"/>
  <c r="H75" i="6"/>
  <c r="I75" i="6"/>
  <c r="A76" i="6"/>
  <c r="H76" i="6"/>
  <c r="I76" i="6"/>
  <c r="A77" i="6"/>
  <c r="B77" i="6"/>
  <c r="C77" i="6"/>
  <c r="D77" i="6"/>
  <c r="E77" i="6"/>
  <c r="F77" i="6"/>
  <c r="G77" i="6"/>
  <c r="H77" i="6"/>
  <c r="I77" i="6"/>
  <c r="A78" i="6"/>
  <c r="B78" i="6"/>
  <c r="C78" i="6"/>
  <c r="D78" i="6"/>
  <c r="E78" i="6"/>
  <c r="F78" i="6"/>
  <c r="A79" i="6"/>
  <c r="G79" i="6"/>
  <c r="H79" i="6"/>
  <c r="I79" i="6"/>
  <c r="A80" i="6"/>
  <c r="G80" i="6"/>
  <c r="H80" i="6"/>
  <c r="I80" i="6"/>
  <c r="A81" i="6"/>
  <c r="B81" i="6"/>
  <c r="C81" i="6"/>
  <c r="D81" i="6"/>
  <c r="E81" i="6"/>
  <c r="F81" i="6"/>
  <c r="G81" i="6"/>
  <c r="H81" i="6"/>
  <c r="I81" i="6"/>
  <c r="A82" i="6"/>
  <c r="B82" i="6"/>
  <c r="C82" i="6"/>
  <c r="D82" i="6"/>
  <c r="E82" i="6"/>
  <c r="F82" i="6"/>
  <c r="G82" i="6"/>
  <c r="H82" i="6"/>
  <c r="I82" i="6"/>
  <c r="A83" i="6"/>
  <c r="B83" i="6"/>
  <c r="C83" i="6"/>
  <c r="D83" i="6"/>
  <c r="E83" i="6"/>
  <c r="F83" i="6"/>
  <c r="G83" i="6"/>
  <c r="H83" i="6"/>
  <c r="I83" i="6"/>
  <c r="A84" i="6"/>
  <c r="B84" i="6"/>
  <c r="C84" i="6"/>
  <c r="D84" i="6"/>
  <c r="E84" i="6"/>
  <c r="F84" i="6"/>
  <c r="G84" i="6"/>
  <c r="H84" i="6"/>
  <c r="I84" i="6"/>
  <c r="A85" i="6"/>
  <c r="B85" i="6"/>
  <c r="C85" i="6"/>
  <c r="D85" i="6"/>
  <c r="E85" i="6"/>
  <c r="F85" i="6"/>
  <c r="G85" i="6"/>
  <c r="H85" i="6"/>
  <c r="I85" i="6"/>
  <c r="A86" i="6"/>
  <c r="I86" i="6"/>
  <c r="A87" i="6"/>
  <c r="B87" i="6"/>
  <c r="C87" i="6"/>
  <c r="D87" i="6"/>
  <c r="E87" i="6"/>
  <c r="F87" i="6"/>
  <c r="G87" i="6"/>
  <c r="H87" i="6"/>
  <c r="I87" i="6"/>
  <c r="A88" i="6"/>
  <c r="B88" i="6"/>
  <c r="C88" i="6"/>
  <c r="D88" i="6"/>
  <c r="E88" i="6"/>
  <c r="F88" i="6"/>
  <c r="G88" i="6"/>
  <c r="H88" i="6"/>
  <c r="I88" i="6"/>
  <c r="A89" i="6"/>
  <c r="B89" i="6"/>
  <c r="A90" i="6"/>
  <c r="B90" i="6"/>
  <c r="C90" i="6"/>
  <c r="D90" i="6"/>
  <c r="E90" i="6"/>
  <c r="F90" i="6"/>
  <c r="G90" i="6"/>
  <c r="H90" i="6"/>
  <c r="I90" i="6"/>
  <c r="A91" i="6"/>
  <c r="C91" i="6"/>
  <c r="D91" i="6"/>
  <c r="E91" i="6"/>
  <c r="F91" i="6"/>
  <c r="G91" i="6"/>
  <c r="H91" i="6"/>
  <c r="I91" i="6"/>
  <c r="A92" i="6"/>
  <c r="B92" i="6"/>
  <c r="C92" i="6"/>
  <c r="D92" i="6"/>
  <c r="E92" i="6"/>
  <c r="F92" i="6"/>
  <c r="G92" i="6"/>
  <c r="H92" i="6"/>
  <c r="I92" i="6"/>
  <c r="A93" i="6"/>
  <c r="B93" i="6"/>
  <c r="C93" i="6"/>
  <c r="D93" i="6"/>
  <c r="E93" i="6"/>
  <c r="F93" i="6"/>
  <c r="G93" i="6"/>
  <c r="H93" i="6"/>
  <c r="I93" i="6"/>
  <c r="A94" i="6"/>
  <c r="B94" i="6"/>
  <c r="C94" i="6"/>
  <c r="D94" i="6"/>
  <c r="E94" i="6"/>
  <c r="F94" i="6"/>
  <c r="G94" i="6"/>
  <c r="H94" i="6"/>
  <c r="I94" i="6"/>
  <c r="A95" i="6"/>
  <c r="B95" i="6"/>
  <c r="C95" i="6"/>
  <c r="D95" i="6"/>
  <c r="E95" i="6"/>
  <c r="F95" i="6"/>
  <c r="G95" i="6"/>
  <c r="H95" i="6"/>
  <c r="I95" i="6"/>
  <c r="A96" i="6"/>
  <c r="B96" i="6"/>
  <c r="C96" i="6"/>
  <c r="D96" i="6"/>
  <c r="E96" i="6"/>
  <c r="F96" i="6"/>
  <c r="G96" i="6"/>
  <c r="H96" i="6"/>
  <c r="I96" i="6"/>
  <c r="A97" i="6"/>
  <c r="B97" i="6"/>
  <c r="C97" i="6"/>
  <c r="D97" i="6"/>
  <c r="E97" i="6"/>
  <c r="F97" i="6"/>
  <c r="A98" i="6"/>
  <c r="B98" i="6"/>
  <c r="C98" i="6"/>
  <c r="D98" i="6"/>
  <c r="E98" i="6"/>
  <c r="F98" i="6"/>
  <c r="A99" i="6"/>
  <c r="B99" i="6"/>
  <c r="C99" i="6"/>
  <c r="D99" i="6"/>
  <c r="E99" i="6"/>
  <c r="F99" i="6"/>
  <c r="G99" i="6"/>
  <c r="H99" i="6"/>
  <c r="I99" i="6"/>
  <c r="A100" i="6"/>
  <c r="B100" i="6"/>
  <c r="C100" i="6"/>
  <c r="D100" i="6"/>
  <c r="E100" i="6"/>
  <c r="F100" i="6"/>
  <c r="G100" i="6"/>
  <c r="H100" i="6"/>
  <c r="I100" i="6"/>
  <c r="A101" i="6"/>
  <c r="B101" i="6"/>
  <c r="C101" i="6"/>
  <c r="D101" i="6"/>
  <c r="E101" i="6"/>
  <c r="F101" i="6"/>
  <c r="G101" i="6"/>
  <c r="H101" i="6"/>
  <c r="I101" i="6"/>
  <c r="B5" i="6"/>
  <c r="A5" i="6" l="1"/>
  <c r="B4" i="6"/>
  <c r="A2" i="9"/>
  <c r="A2" i="6"/>
  <c r="A2" i="5"/>
  <c r="A29" i="3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A28" i="3"/>
  <c r="A27" i="3"/>
  <c r="A24" i="3"/>
  <c r="A23" i="3"/>
  <c r="A22" i="3"/>
  <c r="A21" i="3"/>
  <c r="A20" i="3"/>
  <c r="A19" i="3"/>
  <c r="A18" i="3"/>
  <c r="A17" i="3"/>
  <c r="A16" i="3"/>
  <c r="A15" i="3"/>
</calcChain>
</file>

<file path=xl/sharedStrings.xml><?xml version="1.0" encoding="utf-8"?>
<sst xmlns="http://schemas.openxmlformats.org/spreadsheetml/2006/main" count="1250" uniqueCount="429">
  <si>
    <t>Contents</t>
  </si>
  <si>
    <t>Unless otherwise stated this spreadsheet compares this year's budget figures with the previous year's budget figures.</t>
  </si>
  <si>
    <t>TME, Resource, Capital and AME</t>
  </si>
  <si>
    <t>Table 11: Non-Cash (Ringfenced) Cash Terms</t>
  </si>
  <si>
    <t>Table 12: Non-Cash (Ringfenced) - Real Terms</t>
  </si>
  <si>
    <t>Table 1: Total Managed Expenditure Cash Terms</t>
  </si>
  <si>
    <t>Health and Social Care</t>
  </si>
  <si>
    <t>Social Justice, Housing and Local Government</t>
  </si>
  <si>
    <t>Education and Skills</t>
  </si>
  <si>
    <t>Justice and Veterans</t>
  </si>
  <si>
    <t>Net Zero, Energy and Transport</t>
  </si>
  <si>
    <t>Rural Affairs and Islands</t>
  </si>
  <si>
    <t>Constitution, External Affairs and Culture</t>
  </si>
  <si>
    <t>Deputy First Minister and Covid Recovery</t>
  </si>
  <si>
    <t>Crown Office and Procurator Fiscal Service</t>
  </si>
  <si>
    <t>Scottish Parliament and Audit Scotland</t>
  </si>
  <si>
    <t>Total</t>
  </si>
  <si>
    <t>Table 2: Total Managed Expenditure Real Terms</t>
  </si>
  <si>
    <t>Table 3: Resource and Capital - Cash Terms</t>
  </si>
  <si>
    <t xml:space="preserve">Table 4: Resource and Capital </t>
  </si>
  <si>
    <t>Table 5: Fiscal Resource - Cash Terms</t>
  </si>
  <si>
    <t>Table 6: Fiscal Resource</t>
  </si>
  <si>
    <t>Table 7: Capital (inc Financial Transactions)  - Cash Terms</t>
  </si>
  <si>
    <t>–</t>
  </si>
  <si>
    <t>Table 8: Capital  - Real Terms</t>
  </si>
  <si>
    <t>Table 9: Annually Managed Expenditure - Cash Terms</t>
  </si>
  <si>
    <t>Table 10: Annually Managed Expenditure - Real Terms</t>
  </si>
  <si>
    <t>Table 11: Non Cash - Cash Terms</t>
  </si>
  <si>
    <t>Table 12: Non-cash - Real Terms</t>
  </si>
  <si>
    <t>Budget heading</t>
  </si>
  <si>
    <t>2014-15 Outturn - £m</t>
  </si>
  <si>
    <t>2015-16 Outturn - £m</t>
  </si>
  <si>
    <t>2016-17 Outturn - £m</t>
  </si>
  <si>
    <t>2017-18 Outturn - £m</t>
  </si>
  <si>
    <t>2018-19 Outturn - £m</t>
  </si>
  <si>
    <t>2019-20 Outturn - £m</t>
  </si>
  <si>
    <t>Health</t>
  </si>
  <si>
    <t>-</t>
  </si>
  <si>
    <t>Food Standards Scotland</t>
  </si>
  <si>
    <t>Total Health and Social Care</t>
  </si>
  <si>
    <t>Third Sector</t>
  </si>
  <si>
    <t>Housing and Regeneration</t>
  </si>
  <si>
    <t>Housing</t>
  </si>
  <si>
    <t>Equalities</t>
  </si>
  <si>
    <t>Social Security Advice, Policy and Programme</t>
  </si>
  <si>
    <t>Social Security Assistance</t>
  </si>
  <si>
    <t>Welfare Reform Mitigation</t>
  </si>
  <si>
    <t>Scottish Futures Fund (SJC&amp;PR)</t>
  </si>
  <si>
    <t>Office of the Scottish Charity Regulator</t>
  </si>
  <si>
    <t>Scottish Housing Regulator</t>
  </si>
  <si>
    <t>Scottish Public Pensions Agency</t>
  </si>
  <si>
    <t>Other Finance</t>
  </si>
  <si>
    <t>Planning</t>
  </si>
  <si>
    <t>Accountant in Bankruptcy</t>
  </si>
  <si>
    <t>Revenue Scotland</t>
  </si>
  <si>
    <t>Scottish Fiscal Commission</t>
  </si>
  <si>
    <t>Registers of Scotland</t>
  </si>
  <si>
    <t>Enterprise</t>
  </si>
  <si>
    <t>Economic Advice</t>
  </si>
  <si>
    <t>Scottish National Investment Bank</t>
  </si>
  <si>
    <t>Employability and Training</t>
  </si>
  <si>
    <t>European Social Fund</t>
  </si>
  <si>
    <t>European Regional Development Fund</t>
  </si>
  <si>
    <t>Ferguson Marine</t>
  </si>
  <si>
    <t>Tourism</t>
  </si>
  <si>
    <t>Learning</t>
  </si>
  <si>
    <t>Children and Families</t>
  </si>
  <si>
    <t>Scottish Funding Council</t>
  </si>
  <si>
    <t>Advanced Learning and Science</t>
  </si>
  <si>
    <t>Community Justice Services</t>
  </si>
  <si>
    <t>Judiciary</t>
  </si>
  <si>
    <t>Criminal Injuries Compensation</t>
  </si>
  <si>
    <t>Legal Aid</t>
  </si>
  <si>
    <t>Scottish Police Authority (SPA)</t>
  </si>
  <si>
    <t>Scottish Fire and Rescue Service</t>
  </si>
  <si>
    <t>Miscellaneous</t>
  </si>
  <si>
    <t>Police Central Government</t>
  </si>
  <si>
    <t>Safer and Stronger Communities</t>
  </si>
  <si>
    <t>Police and Fire Pensions</t>
  </si>
  <si>
    <t>Scottish Courts and Tribunals Service</t>
  </si>
  <si>
    <t>Scottish Prison Service</t>
  </si>
  <si>
    <t>Total Justice &amp; Veterans</t>
  </si>
  <si>
    <t>Energy</t>
  </si>
  <si>
    <t>Rail Services</t>
  </si>
  <si>
    <t>Concessionary Fares and Bus Services</t>
  </si>
  <si>
    <t>Motorways and Trunk Roads</t>
  </si>
  <si>
    <t>Ferry Services</t>
  </si>
  <si>
    <t>Air Services</t>
  </si>
  <si>
    <t>Scottish Futures Fund</t>
  </si>
  <si>
    <t>Research, Analysis and Other Services</t>
  </si>
  <si>
    <t>Environmental Services</t>
  </si>
  <si>
    <t>Land Reform</t>
  </si>
  <si>
    <t>Scottish Water</t>
  </si>
  <si>
    <t>Forestry Commission</t>
  </si>
  <si>
    <t>Forestry and Land Scotland</t>
  </si>
  <si>
    <t>Scottish Forestry</t>
  </si>
  <si>
    <t>Rural Services</t>
  </si>
  <si>
    <t>Fisheries</t>
  </si>
  <si>
    <t>Marine</t>
  </si>
  <si>
    <t>Culture and Major Events</t>
  </si>
  <si>
    <t>Historic Scotland</t>
  </si>
  <si>
    <t>National Records of Scotland</t>
  </si>
  <si>
    <t>Historic Environment Scotland</t>
  </si>
  <si>
    <t>External Affairs</t>
  </si>
  <si>
    <t>Total Constitution, External Affairs and Culture</t>
  </si>
  <si>
    <t>Governance, Elections &amp; Reform</t>
  </si>
  <si>
    <t>Government Business</t>
  </si>
  <si>
    <t>Administration</t>
  </si>
  <si>
    <t>Total Administration</t>
  </si>
  <si>
    <t>Total Crown Office and Procurator Fiscal Service</t>
  </si>
  <si>
    <t>Real terms change - £m</t>
  </si>
  <si>
    <t>Real terms change - %</t>
  </si>
  <si>
    <t>Portfolio</t>
  </si>
  <si>
    <t>Active Healthy Lives</t>
  </si>
  <si>
    <t>Administration costs</t>
  </si>
  <si>
    <t>Adult Disability Payment</t>
  </si>
  <si>
    <t>Agency Administration</t>
  </si>
  <si>
    <t xml:space="preserve"> Finance and the Economy</t>
  </si>
  <si>
    <t>Agency Administration Costs-</t>
  </si>
  <si>
    <t>Agri Environmental Measures-</t>
  </si>
  <si>
    <t>Agricultural &amp; Horticultural Advice &amp; Support-</t>
  </si>
  <si>
    <t>Agricultural Transformation</t>
  </si>
  <si>
    <t>Alcohol and Drugs Policy</t>
  </si>
  <si>
    <t>Animal Health-</t>
  </si>
  <si>
    <t>Architecture &amp; Place-</t>
  </si>
  <si>
    <t>ARE Operations</t>
  </si>
  <si>
    <t>Attendance Allowance</t>
  </si>
  <si>
    <t>Best Start Foods</t>
  </si>
  <si>
    <t>Best Start Grant</t>
  </si>
  <si>
    <t>British Irish Council</t>
  </si>
  <si>
    <t>Building Standards-</t>
  </si>
  <si>
    <t>Capital</t>
  </si>
  <si>
    <t>Capital Expenditure</t>
  </si>
  <si>
    <t>Capital Land &amp; Works-</t>
  </si>
  <si>
    <t>Capital Receipts-</t>
  </si>
  <si>
    <t>Capitalised Interest-</t>
  </si>
  <si>
    <t>Carbon Neutral Islands</t>
  </si>
  <si>
    <t>Carer's Allowance</t>
  </si>
  <si>
    <t>Carer's Allowance Supplement</t>
  </si>
  <si>
    <t>Child Disability Payment</t>
  </si>
  <si>
    <t>Child Winter Heating Assistance</t>
  </si>
  <si>
    <t>CIC Scheme-</t>
  </si>
  <si>
    <t>Cities Investment and Strategy</t>
  </si>
  <si>
    <t>Climate Action and Just Transition Fund</t>
  </si>
  <si>
    <t>Climate Change - Policy Dev &amp; Imp-</t>
  </si>
  <si>
    <t>College Capital Exp</t>
  </si>
  <si>
    <t>College Capital Receipts</t>
  </si>
  <si>
    <t>College Depreciation costs</t>
  </si>
  <si>
    <t>College NPD expenditure</t>
  </si>
  <si>
    <t>College Operational Exp</t>
  </si>
  <si>
    <t>College Operational Inc</t>
  </si>
  <si>
    <t>Communities Analysis</t>
  </si>
  <si>
    <t>Concessionary Fares-</t>
  </si>
  <si>
    <t xml:space="preserve">Consumer Scotland Policy and Advice </t>
  </si>
  <si>
    <t>Convergence Funding</t>
  </si>
  <si>
    <t>Cost of Providing Student Loans (RAB Charge)(Non-Cash)-</t>
  </si>
  <si>
    <t>Council of Economic Advisers-</t>
  </si>
  <si>
    <t>Covid Recovery</t>
  </si>
  <si>
    <t>Creating Positive Futures</t>
  </si>
  <si>
    <t>Creative Scotland &amp; Other Arts-</t>
  </si>
  <si>
    <t>Criminal Injuries Administration Costs-</t>
  </si>
  <si>
    <t>Crofting Commission-</t>
  </si>
  <si>
    <t>Cultural Collections-</t>
  </si>
  <si>
    <t>Culture and Major Events Staffing</t>
  </si>
  <si>
    <t>Current Expenditure</t>
  </si>
  <si>
    <t>Curriculum and Qualifications</t>
  </si>
  <si>
    <t>Depreciation</t>
  </si>
  <si>
    <t>Digital Connectivity Capital</t>
  </si>
  <si>
    <t>Digital Connectivity Resource</t>
  </si>
  <si>
    <t>Digital Health &amp; Care</t>
  </si>
  <si>
    <t>Disability Living Allowance (Adult)</t>
  </si>
  <si>
    <t>Disclosure Scotland Expenditure-</t>
  </si>
  <si>
    <t>Drinking Water Quality Regulator-</t>
  </si>
  <si>
    <t>Early Years</t>
  </si>
  <si>
    <t>EC Receipts</t>
  </si>
  <si>
    <t>Economic and Other Surveys-</t>
  </si>
  <si>
    <t>Edinburgh Tram Inquiry</t>
  </si>
  <si>
    <t>Education Analytical Services-</t>
  </si>
  <si>
    <t>Education Reform</t>
  </si>
  <si>
    <t>Employment and Training Interventions</t>
  </si>
  <si>
    <t xml:space="preserve">Enterprise </t>
  </si>
  <si>
    <t>Environmental Quality</t>
  </si>
  <si>
    <t>EU Fisheries Grants-</t>
  </si>
  <si>
    <t>EU Income-</t>
  </si>
  <si>
    <t>Exchequer &amp; Finance</t>
  </si>
  <si>
    <t>Extension of Freedom of Information Coverage</t>
  </si>
  <si>
    <t>Finance FTs</t>
  </si>
  <si>
    <t>Financial Transactions</t>
  </si>
  <si>
    <t>Fire Pensions</t>
  </si>
  <si>
    <t>Fisheries Harbour Grants-</t>
  </si>
  <si>
    <t>FLS Capital</t>
  </si>
  <si>
    <t>FLS Resource</t>
  </si>
  <si>
    <t>Food Industry Support-</t>
  </si>
  <si>
    <t>Forest Research (Cross Border Services)</t>
  </si>
  <si>
    <t>Forestry-</t>
  </si>
  <si>
    <t>Fuel Poverty/ Energy Efficiency</t>
  </si>
  <si>
    <t>Fuel Poverty/Energy Efficiency</t>
  </si>
  <si>
    <t>Funeral Support Payment</t>
  </si>
  <si>
    <t>Future Transport Funds-</t>
  </si>
  <si>
    <t>Gaelic-</t>
  </si>
  <si>
    <t>General Capital Grant</t>
  </si>
  <si>
    <t>General Medical Services-</t>
  </si>
  <si>
    <t>General Revenue Grant</t>
  </si>
  <si>
    <t>Government Business &amp; Constitutional Relations Operating Costs</t>
  </si>
  <si>
    <t>Green Growth Accelerator</t>
  </si>
  <si>
    <t>Growth Accelerators</t>
  </si>
  <si>
    <t>HE Capital-</t>
  </si>
  <si>
    <t>HE FTs</t>
  </si>
  <si>
    <t>HE Resource</t>
  </si>
  <si>
    <t>Health Improvement &amp; Protection</t>
  </si>
  <si>
    <t>Higher Education-</t>
  </si>
  <si>
    <t>Highlands &amp; Islands Airports Limited-</t>
  </si>
  <si>
    <t>Highlands &amp; Islands Enterprise</t>
  </si>
  <si>
    <t>Housing Support</t>
  </si>
  <si>
    <t>Hydro Nation</t>
  </si>
  <si>
    <t>Improvement, Attainment and Wellbeing</t>
  </si>
  <si>
    <t>Industrial Injuries Disablement Scheme</t>
  </si>
  <si>
    <t>Innovation and Industries</t>
  </si>
  <si>
    <t>Interest on Voted Loans-</t>
  </si>
  <si>
    <t>International and European Relations-</t>
  </si>
  <si>
    <t>Islands Bond</t>
  </si>
  <si>
    <t>Islands Plan</t>
  </si>
  <si>
    <t>Job Start Payment</t>
  </si>
  <si>
    <t>Judicial Salaries</t>
  </si>
  <si>
    <t xml:space="preserve">Judiciary </t>
  </si>
  <si>
    <t>Land Managers Renewables Fund-</t>
  </si>
  <si>
    <t>Leader-</t>
  </si>
  <si>
    <t>Legal Aid Administration-</t>
  </si>
  <si>
    <t>Legal Aid Fund-</t>
  </si>
  <si>
    <t>Less Favoured Area Support Scheme-</t>
  </si>
  <si>
    <t>Less Income</t>
  </si>
  <si>
    <t>Less income</t>
  </si>
  <si>
    <t>Local Government Advice and Policy</t>
  </si>
  <si>
    <t>Local Government Boundary Commission</t>
  </si>
  <si>
    <t>Local Government Elections-</t>
  </si>
  <si>
    <t>Low Income Winter Heating Assistance</t>
  </si>
  <si>
    <t>M&amp;T Other Current Expenditure-</t>
  </si>
  <si>
    <t>Major Events and Themed Years-</t>
  </si>
  <si>
    <t>Major Public Transport Projects-</t>
  </si>
  <si>
    <t>Marine EU Income-</t>
  </si>
  <si>
    <t>Marine Fund Scotland</t>
  </si>
  <si>
    <t xml:space="preserve">Mental Health Services </t>
  </si>
  <si>
    <t>More Homes</t>
  </si>
  <si>
    <t>Motorway &amp; Trunk Roads PFI-</t>
  </si>
  <si>
    <t>National Parks</t>
  </si>
  <si>
    <t>National Performing Companies-</t>
  </si>
  <si>
    <t>National Police Funding &amp; Reform-</t>
  </si>
  <si>
    <t>NatureScot</t>
  </si>
  <si>
    <t>Net Student Loans Advanced-</t>
  </si>
  <si>
    <t>Network Strengthening-</t>
  </si>
  <si>
    <t>NHS &amp; Special Health Boards Capital-</t>
  </si>
  <si>
    <t>NHS Impairments (AME)-</t>
  </si>
  <si>
    <t>NHS Pension Scheme</t>
  </si>
  <si>
    <t>NHS Special Boards-</t>
  </si>
  <si>
    <t>NHS Territorial Boards (restated)</t>
  </si>
  <si>
    <t xml:space="preserve">Non Domestic Rates </t>
  </si>
  <si>
    <t>Offender Services</t>
  </si>
  <si>
    <t>Office of the Chief Economic Adviser-</t>
  </si>
  <si>
    <t>Office of the Chief Researcher</t>
  </si>
  <si>
    <t>Office of the Chief Social Work Adviser</t>
  </si>
  <si>
    <t>Operating Expenditure</t>
  </si>
  <si>
    <t>Operational Costs</t>
  </si>
  <si>
    <t>Organisational Readiness</t>
  </si>
  <si>
    <t>Other Miscellaneous</t>
  </si>
  <si>
    <t>Outcomes Framework</t>
  </si>
  <si>
    <t>Pillar 1 -  Other payments</t>
  </si>
  <si>
    <t>Pillar 1 - Basic payments</t>
  </si>
  <si>
    <t>Pillar 1 - Greening payments</t>
  </si>
  <si>
    <t>Planning-</t>
  </si>
  <si>
    <t>Planning &amp; Environmental Appeals-</t>
  </si>
  <si>
    <t>Police Pensions</t>
  </si>
  <si>
    <t>Police Support Services-</t>
  </si>
  <si>
    <t>Private Water-</t>
  </si>
  <si>
    <t>Procurement Shared Services</t>
  </si>
  <si>
    <t>Programme and Running costs</t>
  </si>
  <si>
    <t>Programmes of Research-</t>
  </si>
  <si>
    <t>Public Information &amp; Engagement</t>
  </si>
  <si>
    <t>Public Service Reform and Community Empowerment</t>
  </si>
  <si>
    <t>Qualifications &amp; Accreditation</t>
  </si>
  <si>
    <t>Quality &amp; Improvement</t>
  </si>
  <si>
    <t>Queensferry Crossing-</t>
  </si>
  <si>
    <t>Rail Development-</t>
  </si>
  <si>
    <t>Rail Franchise-</t>
  </si>
  <si>
    <t>Rail Infrastructure-</t>
  </si>
  <si>
    <t>Redress, Relations and Response</t>
  </si>
  <si>
    <t>Regeneration</t>
  </si>
  <si>
    <t>Resilience</t>
  </si>
  <si>
    <t>Response and Readiness</t>
  </si>
  <si>
    <t>Revenue consequences of NPD</t>
  </si>
  <si>
    <t>Road Safety-</t>
  </si>
  <si>
    <t>Roads Depreciation-</t>
  </si>
  <si>
    <t>Roads Improvements-</t>
  </si>
  <si>
    <t>Routine &amp; Winter Maintenance-</t>
  </si>
  <si>
    <t>Royal and Ceremonial-</t>
  </si>
  <si>
    <t>Royal Botanic Garden, Edinburgh-</t>
  </si>
  <si>
    <t>Rural Economy &amp; Communities</t>
  </si>
  <si>
    <t>SAAS Capital</t>
  </si>
  <si>
    <t>Safe and Secure Scotland</t>
  </si>
  <si>
    <t>Safer Communities</t>
  </si>
  <si>
    <t>Science Engagement and Advice</t>
  </si>
  <si>
    <t>Scotland Act Implementation</t>
  </si>
  <si>
    <t>Scottish Canals-</t>
  </si>
  <si>
    <t>Scottish Child Payment</t>
  </si>
  <si>
    <t>Scottish Environmental Protection Agency-</t>
  </si>
  <si>
    <t>Scottish Funding Council Administration-</t>
  </si>
  <si>
    <t>Scottish Futures Trust-</t>
  </si>
  <si>
    <t>Scottish Government Capital Projects</t>
  </si>
  <si>
    <t>Scottish Land Commission</t>
  </si>
  <si>
    <t>Scottish Parliamentary Elections</t>
  </si>
  <si>
    <t>Scottish Teachers Pension Scheme</t>
  </si>
  <si>
    <t>Scottish Welfare Fund</t>
  </si>
  <si>
    <t>Scottish Welfare Fund - Admin</t>
  </si>
  <si>
    <t>Severe Disablement Allowance</t>
  </si>
  <si>
    <t>Skills Development Scotland-</t>
  </si>
  <si>
    <t>Smartcard Programme-</t>
  </si>
  <si>
    <t>Social Justice</t>
  </si>
  <si>
    <t>Social Security Scotland</t>
  </si>
  <si>
    <t>Social Security, Advice, Policy and Programme Costs</t>
  </si>
  <si>
    <t>South of Scotland Agency</t>
  </si>
  <si>
    <t>Specific Capital Grants</t>
  </si>
  <si>
    <t>Specific Resource Grants</t>
  </si>
  <si>
    <t>Sportscotland</t>
  </si>
  <si>
    <t>Strategic Policy, Research and Sponsorship</t>
  </si>
  <si>
    <t>Strategic Transport Projects Review-</t>
  </si>
  <si>
    <t>Strategy GIRFEC and the Promise</t>
  </si>
  <si>
    <t>Structural Repairs-</t>
  </si>
  <si>
    <t>Student Awards Agency for Scotland Operating Costs-</t>
  </si>
  <si>
    <t>Student Loan Fair Value Adjustment-</t>
  </si>
  <si>
    <t>Student Loan Interest Subsidy to Bank-</t>
  </si>
  <si>
    <t>Student Loans Company Administration Costs-</t>
  </si>
  <si>
    <t>Student Loans Sale Subsidy Impairment Adjustments</t>
  </si>
  <si>
    <t>Student Support &amp; Tuition Fee Payments-</t>
  </si>
  <si>
    <t>Support for Active Travel-</t>
  </si>
  <si>
    <t>Support for Air Services-</t>
  </si>
  <si>
    <t>Support for Bus Services-</t>
  </si>
  <si>
    <t>Support for Ferry Services-</t>
  </si>
  <si>
    <t>Support for Freight Industry-</t>
  </si>
  <si>
    <t>Support for Prestwick Airport</t>
  </si>
  <si>
    <t>Support for Sustainable Travel-</t>
  </si>
  <si>
    <t>Technical Assistance-</t>
  </si>
  <si>
    <t>Transport Information-</t>
  </si>
  <si>
    <t>Travel Strategy &amp; Innovation-</t>
  </si>
  <si>
    <t>Vessels and Piers-</t>
  </si>
  <si>
    <t>Veterinary Surveillance-</t>
  </si>
  <si>
    <t>Victim/Witness Support</t>
  </si>
  <si>
    <t>Voted Loans-</t>
  </si>
  <si>
    <t>Woodland Grants</t>
  </si>
  <si>
    <t>Workforce, Infrastructure and Reform</t>
  </si>
  <si>
    <t>Young Carer Grant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</si>
  <si>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</si>
  <si>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</si>
  <si>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</si>
  <si>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</si>
  <si>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</si>
  <si>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</si>
  <si>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</si>
  <si>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</si>
  <si>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</si>
  <si>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</si>
  <si>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</si>
  <si>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</si>
  <si>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</si>
  <si>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</si>
  <si>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Scottish Budget 2023-24: Levels 1, 2 and 3</t>
  </si>
  <si>
    <t>Finance and Economy</t>
  </si>
  <si>
    <t xml:space="preserve">Budget 2023-24: </t>
  </si>
  <si>
    <t>Rural Economy</t>
  </si>
  <si>
    <t>Digital</t>
  </si>
  <si>
    <t>Skills and Training</t>
  </si>
  <si>
    <t>Island Plan</t>
  </si>
  <si>
    <t>Total Deputy FirstMinister and Covid Recovery</t>
  </si>
  <si>
    <t>Agricultural Support and Related Services</t>
  </si>
  <si>
    <t>Active Travel, LowCarbon and Other Transport Policy</t>
  </si>
  <si>
    <t>Total Education and Skills</t>
  </si>
  <si>
    <t>Early Learning and Childcare Programme</t>
  </si>
  <si>
    <t>Total Finance and Economy</t>
  </si>
  <si>
    <t>Digital Public Services, Committees,Commissions and Other Expenditure</t>
  </si>
  <si>
    <t>ESF Programme Operation</t>
  </si>
  <si>
    <t>Total Social Justice, Housing and Local Government</t>
  </si>
  <si>
    <t>Connected Communities</t>
  </si>
  <si>
    <t>Social Justice and Regeneration</t>
  </si>
  <si>
    <t>Local Government</t>
  </si>
  <si>
    <t>Sport</t>
  </si>
  <si>
    <t>Total Scottish Government</t>
  </si>
  <si>
    <t>2020-21 Outturn - £m</t>
  </si>
  <si>
    <t>2021-22 Outturn - £m</t>
  </si>
  <si>
    <t>2027-28</t>
  </si>
  <si>
    <t>2022-23 Budget £m</t>
  </si>
  <si>
    <t>2023-24 Budget - £m</t>
  </si>
  <si>
    <t>Change 2022-23 to 2023-24 - £m</t>
  </si>
  <si>
    <t>Change 2022-23 to 2023-24 - %</t>
  </si>
  <si>
    <t>Table 14: Comparison 2014-15 to 2021-22  Real terms (2022-23 prices)</t>
  </si>
  <si>
    <t>Education and Training</t>
  </si>
  <si>
    <t>Pharmaceutical Services</t>
  </si>
  <si>
    <t>General Dental Services</t>
  </si>
  <si>
    <t>Community Eyecare</t>
  </si>
  <si>
    <t>Covid-19 Funding and Other Services</t>
  </si>
  <si>
    <t>National Care Service/ Adult Social Care</t>
  </si>
  <si>
    <t>Total Ukraine Resettlement</t>
  </si>
  <si>
    <t>Covid-19 Funding</t>
  </si>
  <si>
    <t>Digital Economy</t>
  </si>
  <si>
    <t>Digital Strategy</t>
  </si>
  <si>
    <t>Consumer Scotland</t>
  </si>
  <si>
    <t>Education &amp; Skills</t>
  </si>
  <si>
    <t>Children's Rights, Protection &amp; Justice</t>
  </si>
  <si>
    <t>Net College Resource</t>
  </si>
  <si>
    <t>Net College Capital</t>
  </si>
  <si>
    <t>Forth and Tay Bridge Authorities-</t>
  </si>
  <si>
    <t>Natural Resources and Peatland</t>
  </si>
  <si>
    <t>Zero Waste-</t>
  </si>
  <si>
    <t>Offshore Wind</t>
  </si>
  <si>
    <t>Business Development</t>
  </si>
  <si>
    <t>Crofting Assistance</t>
  </si>
  <si>
    <t>Science and Advice for Scottish Agriculture</t>
  </si>
  <si>
    <t>Agricultural Reform Programme</t>
  </si>
  <si>
    <t xml:space="preserve">Islands </t>
  </si>
  <si>
    <t>Staff Costs</t>
  </si>
  <si>
    <t>Office Costs</t>
  </si>
  <si>
    <t xml:space="preserve">Case related </t>
  </si>
  <si>
    <t>Centrally Managed Costs</t>
  </si>
  <si>
    <t>Scottish Parliament</t>
  </si>
  <si>
    <t>Scottish Parliament &amp; Audit</t>
  </si>
  <si>
    <t>Audit Scotland</t>
  </si>
  <si>
    <t>2022-23 - £m</t>
  </si>
  <si>
    <t>2023-24 - £m (real)</t>
  </si>
  <si>
    <t>Table 15: Level 3 headings ranked by size of real terms change in £m (2022-23 to 2023-24)</t>
  </si>
  <si>
    <t>Table 13: Comparison 2014-15 to 2021-22 Cash Terms</t>
  </si>
  <si>
    <t>Climate Change and Land Managers Renewable Fund</t>
  </si>
  <si>
    <t>Higher Education Student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</si>
</sst>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;\(#,##0.00\)"/>
    <numFmt numFmtId="165" formatCode="#,##0.0"/>
    <numFmt numFmtId="166" formatCode="0.0%"/>
    <numFmt numFmtId="167" formatCode="0.0"/>
    <numFmt numFmtId="168" formatCode="_-* #,##0.0_-;\-* #,##0.0_-;_-* &quot;-&quot;??_-;_-@_-"/>
  </numFmts>
  <fonts count="30"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20"/>
      <name val="Arial"/>
      <family val="2"/>
    </font>
    <font>
      <u/>
      <sz val="14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Clan-News"/>
      <family val="2"/>
    </font>
    <font>
      <sz val="10"/>
      <name val="Clan-News"/>
      <family val="2"/>
    </font>
    <font>
      <b/>
      <sz val="10"/>
      <name val="Clan-News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u/>
      <sz val="20"/>
      <color theme="1"/>
      <name val="Arial"/>
      <family val="2"/>
    </font>
    <font>
      <sz val="14"/>
      <color theme="0"/>
      <name val="Arial"/>
      <family val="2"/>
    </font>
    <font>
      <b/>
      <u/>
      <sz val="12"/>
      <color theme="0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Arial"/>
      <family val="2"/>
    </font>
    <font>
      <sz val="20"/>
      <color theme="1"/>
      <name val="Arial"/>
      <family val="2"/>
    </font>
    <font>
      <u/>
      <sz val="12"/>
      <color theme="1"/>
      <name val="Arial"/>
      <family val="2"/>
    </font>
    <font>
      <b/>
      <sz val="20"/>
      <color theme="5"/>
      <name val="Arial"/>
      <family val="2"/>
    </font>
    <font>
      <b/>
      <sz val="10"/>
      <color theme="0"/>
      <name val="Clan-News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58800012207406E-2"/>
      </left>
      <right style="thin">
        <color theme="0" tint="-4.9958800012207406E-2"/>
      </right>
      <top style="thin">
        <color theme="0" tint="-4.9958800012207406E-2"/>
      </top>
      <bottom style="thin">
        <color theme="0" tint="-4.9958800012207406E-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4.9958800012207406E-2"/>
      </left>
      <right/>
      <top/>
      <bottom/>
      <diagonal/>
    </border>
  </borders>
  <cellStyleXfs count="18">
    <xf numFmtId="0" fontId="0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>
      <protection locked="0"/>
    </xf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165" fontId="2" fillId="2" borderId="0" xfId="3" applyNumberFormat="1" applyFont="1" applyFill="1" applyAlignment="1">
      <alignment horizontal="right" vertical="top" wrapText="1"/>
    </xf>
    <xf numFmtId="0" fontId="18" fillId="2" borderId="0" xfId="0" applyFont="1" applyFill="1"/>
    <xf numFmtId="0" fontId="9" fillId="2" borderId="0" xfId="6" applyFont="1" applyFill="1" applyBorder="1" applyProtection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165" fontId="7" fillId="2" borderId="0" xfId="16" applyNumberFormat="1" applyFont="1" applyFill="1" applyAlignment="1">
      <alignment horizontal="right"/>
    </xf>
    <xf numFmtId="165" fontId="3" fillId="2" borderId="0" xfId="16" applyNumberFormat="1" applyFont="1" applyFill="1" applyAlignment="1">
      <alignment horizontal="right" vertical="top" wrapText="1"/>
    </xf>
    <xf numFmtId="165" fontId="10" fillId="2" borderId="0" xfId="16" applyNumberFormat="1" applyFont="1" applyFill="1" applyAlignment="1">
      <alignment horizontal="right" vertical="top" wrapText="1"/>
    </xf>
    <xf numFmtId="165" fontId="2" fillId="2" borderId="0" xfId="16" applyNumberFormat="1" applyFont="1" applyFill="1" applyAlignment="1">
      <alignment horizontal="right" vertical="top" wrapText="1"/>
    </xf>
    <xf numFmtId="165" fontId="7" fillId="2" borderId="0" xfId="16" applyNumberFormat="1" applyFont="1" applyFill="1" applyAlignment="1">
      <alignment horizontal="right" vertical="top" wrapText="1"/>
    </xf>
    <xf numFmtId="165" fontId="15" fillId="2" borderId="0" xfId="16" applyNumberFormat="1" applyFont="1" applyFill="1" applyAlignment="1">
      <alignment horizontal="right" vertical="top" wrapText="1"/>
    </xf>
    <xf numFmtId="0" fontId="11" fillId="2" borderId="0" xfId="0" applyFont="1" applyFill="1"/>
    <xf numFmtId="0" fontId="22" fillId="2" borderId="0" xfId="0" applyFont="1" applyFill="1"/>
    <xf numFmtId="0" fontId="0" fillId="2" borderId="1" xfId="0" applyFill="1" applyBorder="1"/>
    <xf numFmtId="0" fontId="9" fillId="2" borderId="1" xfId="6" applyFont="1" applyFill="1" applyBorder="1" applyProtection="1"/>
    <xf numFmtId="0" fontId="17" fillId="2" borderId="1" xfId="0" applyFont="1" applyFill="1" applyBorder="1"/>
    <xf numFmtId="0" fontId="23" fillId="2" borderId="1" xfId="0" applyFont="1" applyFill="1" applyBorder="1"/>
    <xf numFmtId="0" fontId="0" fillId="2" borderId="2" xfId="0" applyFill="1" applyBorder="1"/>
    <xf numFmtId="166" fontId="0" fillId="2" borderId="3" xfId="0" applyNumberFormat="1" applyFill="1" applyBorder="1"/>
    <xf numFmtId="0" fontId="18" fillId="2" borderId="1" xfId="0" applyFont="1" applyFill="1" applyBorder="1"/>
    <xf numFmtId="0" fontId="0" fillId="2" borderId="4" xfId="0" applyFill="1" applyBorder="1"/>
    <xf numFmtId="0" fontId="0" fillId="2" borderId="5" xfId="0" applyFill="1" applyBorder="1"/>
    <xf numFmtId="164" fontId="16" fillId="3" borderId="0" xfId="3" applyNumberFormat="1" applyFont="1" applyFill="1" applyAlignment="1">
      <alignment vertical="top" wrapText="1"/>
    </xf>
    <xf numFmtId="0" fontId="16" fillId="3" borderId="6" xfId="16" applyFont="1" applyFill="1" applyBorder="1" applyAlignment="1">
      <alignment horizontal="center" vertical="center" wrapText="1"/>
    </xf>
    <xf numFmtId="165" fontId="13" fillId="0" borderId="0" xfId="3" applyNumberFormat="1" applyFont="1" applyAlignment="1">
      <alignment horizontal="right" vertical="top" wrapText="1"/>
    </xf>
    <xf numFmtId="165" fontId="13" fillId="0" borderId="0" xfId="3" applyNumberFormat="1" applyFont="1" applyAlignment="1">
      <alignment horizontal="right" wrapText="1"/>
    </xf>
    <xf numFmtId="165" fontId="12" fillId="0" borderId="0" xfId="3" applyNumberFormat="1" applyFont="1"/>
    <xf numFmtId="165" fontId="12" fillId="0" borderId="0" xfId="3" applyNumberFormat="1" applyFont="1" applyAlignment="1">
      <alignment horizontal="right" vertical="top" wrapText="1"/>
    </xf>
    <xf numFmtId="165" fontId="14" fillId="0" borderId="0" xfId="3" applyNumberFormat="1" applyFont="1" applyAlignment="1">
      <alignment horizontal="right" vertical="top" wrapText="1"/>
    </xf>
    <xf numFmtId="0" fontId="0" fillId="4" borderId="0" xfId="0" applyFill="1"/>
    <xf numFmtId="0" fontId="2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6" fillId="2" borderId="0" xfId="6" applyFill="1" applyProtection="1"/>
    <xf numFmtId="165" fontId="23" fillId="2" borderId="1" xfId="0" applyNumberFormat="1" applyFont="1" applyFill="1" applyBorder="1"/>
    <xf numFmtId="0" fontId="0" fillId="2" borderId="0" xfId="0" applyFill="1" applyAlignment="1">
      <alignment horizontal="center"/>
    </xf>
    <xf numFmtId="0" fontId="7" fillId="2" borderId="0" xfId="6" applyFont="1" applyFill="1" applyProtection="1"/>
    <xf numFmtId="165" fontId="7" fillId="2" borderId="0" xfId="16" applyNumberFormat="1" applyFont="1" applyFill="1" applyAlignment="1">
      <alignment horizontal="right" wrapText="1"/>
    </xf>
    <xf numFmtId="0" fontId="0" fillId="2" borderId="0" xfId="0" applyFill="1" applyAlignment="1">
      <alignment wrapText="1"/>
    </xf>
    <xf numFmtId="165" fontId="10" fillId="2" borderId="0" xfId="16" applyNumberFormat="1" applyFont="1" applyFill="1" applyAlignment="1">
      <alignment horizontal="right" wrapText="1"/>
    </xf>
    <xf numFmtId="165" fontId="15" fillId="2" borderId="0" xfId="16" applyNumberFormat="1" applyFont="1" applyFill="1" applyAlignment="1">
      <alignment horizontal="right" wrapText="1"/>
    </xf>
    <xf numFmtId="165" fontId="20" fillId="2" borderId="0" xfId="16" applyNumberFormat="1" applyFont="1" applyFill="1" applyAlignment="1">
      <alignment horizontal="right" wrapText="1"/>
    </xf>
    <xf numFmtId="165" fontId="21" fillId="2" borderId="0" xfId="16" applyNumberFormat="1" applyFont="1" applyFill="1" applyAlignment="1">
      <alignment horizontal="right" wrapText="1"/>
    </xf>
    <xf numFmtId="165" fontId="10" fillId="2" borderId="0" xfId="16" applyNumberFormat="1" applyFont="1" applyFill="1" applyAlignment="1">
      <alignment wrapText="1"/>
    </xf>
    <xf numFmtId="0" fontId="8" fillId="2" borderId="1" xfId="6" applyFont="1" applyFill="1" applyBorder="1" applyAlignment="1" applyProtection="1">
      <alignment horizontal="left" vertical="center"/>
    </xf>
    <xf numFmtId="0" fontId="28" fillId="3" borderId="6" xfId="16" applyFont="1" applyFill="1" applyBorder="1" applyAlignment="1">
      <alignment horizontal="left" vertical="center" wrapText="1"/>
    </xf>
    <xf numFmtId="0" fontId="27" fillId="2" borderId="0" xfId="0" applyFont="1" applyFill="1" applyAlignment="1">
      <alignment vertical="center"/>
    </xf>
    <xf numFmtId="0" fontId="24" fillId="3" borderId="4" xfId="0" applyFont="1" applyFill="1" applyBorder="1" applyAlignment="1">
      <alignment vertical="center" wrapText="1"/>
    </xf>
    <xf numFmtId="0" fontId="24" fillId="5" borderId="4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2" borderId="1" xfId="0" applyNumberFormat="1" applyFill="1" applyBorder="1" applyAlignment="1">
      <alignment horizontal="right" wrapText="1"/>
    </xf>
    <xf numFmtId="165" fontId="0" fillId="2" borderId="1" xfId="0" applyNumberFormat="1" applyFill="1" applyBorder="1" applyAlignment="1">
      <alignment wrapText="1"/>
    </xf>
    <xf numFmtId="0" fontId="19" fillId="2" borderId="1" xfId="0" applyFont="1" applyFill="1" applyBorder="1" applyAlignment="1">
      <alignment vertical="center"/>
    </xf>
    <xf numFmtId="164" fontId="24" fillId="5" borderId="1" xfId="3" applyNumberFormat="1" applyFont="1" applyFill="1" applyBorder="1" applyAlignment="1">
      <alignment vertical="center" wrapText="1"/>
    </xf>
    <xf numFmtId="165" fontId="16" fillId="5" borderId="4" xfId="16" applyNumberFormat="1" applyFont="1" applyFill="1" applyBorder="1" applyAlignment="1">
      <alignment horizontal="center" wrapText="1"/>
    </xf>
    <xf numFmtId="165" fontId="16" fillId="5" borderId="7" xfId="16" applyNumberFormat="1" applyFont="1" applyFill="1" applyBorder="1" applyAlignment="1">
      <alignment horizontal="center" wrapText="1"/>
    </xf>
    <xf numFmtId="0" fontId="16" fillId="5" borderId="4" xfId="0" applyFont="1" applyFill="1" applyBorder="1" applyAlignment="1">
      <alignment horizontal="center" wrapText="1"/>
    </xf>
    <xf numFmtId="0" fontId="8" fillId="2" borderId="1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vertical="center"/>
    </xf>
    <xf numFmtId="0" fontId="16" fillId="3" borderId="8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16" fillId="3" borderId="6" xfId="16" applyFont="1" applyFill="1" applyBorder="1" applyAlignment="1">
      <alignment horizontal="right" vertical="center" wrapText="1"/>
    </xf>
    <xf numFmtId="168" fontId="0" fillId="2" borderId="0" xfId="2" applyNumberFormat="1" applyFont="1" applyFill="1" applyAlignment="1">
      <alignment horizontal="right" wrapText="1"/>
    </xf>
    <xf numFmtId="168" fontId="0" fillId="2" borderId="0" xfId="2" applyNumberFormat="1" applyFont="1" applyFill="1" applyBorder="1" applyAlignment="1">
      <alignment horizontal="right" wrapText="1"/>
    </xf>
    <xf numFmtId="168" fontId="0" fillId="2" borderId="0" xfId="2" applyNumberFormat="1" applyFont="1" applyFill="1" applyBorder="1" applyAlignment="1">
      <alignment horizontal="right"/>
    </xf>
    <xf numFmtId="168" fontId="7" fillId="2" borderId="0" xfId="2" applyNumberFormat="1" applyFont="1" applyFill="1" applyBorder="1" applyAlignment="1">
      <alignment horizontal="right" wrapText="1"/>
    </xf>
    <xf numFmtId="0" fontId="0" fillId="2" borderId="0" xfId="0" applyFill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wrapText="1"/>
    </xf>
    <xf numFmtId="167" fontId="0" fillId="2" borderId="0" xfId="0" applyNumberFormat="1" applyFill="1"/>
    <xf numFmtId="167" fontId="7" fillId="2" borderId="0" xfId="16" applyNumberFormat="1" applyFont="1" applyFill="1" applyAlignment="1">
      <alignment wrapText="1"/>
    </xf>
    <xf numFmtId="167" fontId="7" fillId="2" borderId="0" xfId="16" applyNumberFormat="1" applyFont="1" applyFill="1" applyAlignment="1">
      <alignment horizontal="right" wrapText="1"/>
    </xf>
    <xf numFmtId="9" fontId="7" fillId="2" borderId="0" xfId="1" applyFont="1" applyFill="1" applyBorder="1" applyAlignment="1">
      <alignment horizontal="right" wrapText="1"/>
    </xf>
    <xf numFmtId="168" fontId="0" fillId="2" borderId="0" xfId="2" applyNumberFormat="1" applyFont="1" applyFill="1" applyBorder="1" applyAlignment="1"/>
    <xf numFmtId="168" fontId="0" fillId="2" borderId="0" xfId="2" applyNumberFormat="1" applyFont="1" applyFill="1" applyAlignment="1">
      <alignment wrapText="1"/>
    </xf>
    <xf numFmtId="168" fontId="0" fillId="2" borderId="0" xfId="2" applyNumberFormat="1" applyFont="1" applyFill="1" applyBorder="1" applyAlignment="1">
      <alignment wrapText="1"/>
    </xf>
    <xf numFmtId="168" fontId="7" fillId="2" borderId="0" xfId="2" applyNumberFormat="1" applyFont="1" applyFill="1" applyBorder="1" applyAlignment="1">
      <alignment wrapText="1"/>
    </xf>
    <xf numFmtId="168" fontId="7" fillId="2" borderId="0" xfId="2" applyNumberFormat="1" applyFont="1" applyFill="1" applyBorder="1" applyAlignment="1">
      <alignment vertical="top" wrapText="1"/>
    </xf>
    <xf numFmtId="167" fontId="7" fillId="2" borderId="0" xfId="16" applyNumberFormat="1" applyFont="1" applyFill="1" applyAlignment="1">
      <alignment vertical="top" wrapText="1"/>
    </xf>
    <xf numFmtId="0" fontId="0" fillId="2" borderId="0" xfId="0" applyFont="1" applyFill="1"/>
    <xf numFmtId="0" fontId="29" fillId="2" borderId="0" xfId="16" applyFont="1" applyFill="1" applyAlignment="1">
      <alignment horizontal="left"/>
    </xf>
    <xf numFmtId="0" fontId="29" fillId="2" borderId="0" xfId="16" applyFont="1" applyFill="1" applyAlignment="1">
      <alignment horizontal="left" wrapText="1"/>
    </xf>
    <xf numFmtId="164" fontId="29" fillId="2" borderId="0" xfId="3" applyNumberFormat="1" applyFont="1" applyFill="1" applyAlignment="1">
      <alignment horizontal="left" wrapText="1"/>
    </xf>
    <xf numFmtId="0" fontId="0" fillId="2" borderId="1" xfId="0" applyFont="1" applyFill="1" applyBorder="1"/>
    <xf numFmtId="9" fontId="0" fillId="2" borderId="0" xfId="1" applyFont="1" applyFill="1" applyBorder="1" applyAlignment="1">
      <alignment wrapText="1"/>
    </xf>
    <xf numFmtId="9" fontId="0" fillId="2" borderId="0" xfId="1" applyFont="1" applyFill="1" applyAlignment="1">
      <alignment wrapText="1"/>
    </xf>
    <xf numFmtId="9" fontId="0" fillId="2" borderId="0" xfId="1" applyFont="1" applyFill="1" applyAlignment="1">
      <alignment vertical="center" wrapText="1"/>
    </xf>
    <xf numFmtId="9" fontId="0" fillId="2" borderId="0" xfId="1" applyFont="1" applyFill="1" applyBorder="1" applyAlignment="1"/>
    <xf numFmtId="9" fontId="7" fillId="2" borderId="0" xfId="1" applyFont="1" applyFill="1" applyBorder="1" applyAlignment="1">
      <alignment wrapText="1"/>
    </xf>
    <xf numFmtId="9" fontId="0" fillId="2" borderId="0" xfId="1" applyFont="1" applyFill="1"/>
    <xf numFmtId="9" fontId="7" fillId="2" borderId="0" xfId="1" applyFont="1" applyFill="1" applyBorder="1" applyAlignment="1">
      <alignment vertical="top" wrapText="1"/>
    </xf>
    <xf numFmtId="9" fontId="0" fillId="2" borderId="0" xfId="1" applyFont="1" applyFill="1" applyBorder="1" applyAlignment="1">
      <alignment vertical="center" wrapText="1"/>
    </xf>
    <xf numFmtId="3" fontId="0" fillId="2" borderId="3" xfId="0" applyNumberFormat="1" applyFill="1" applyBorder="1" applyAlignment="1">
      <alignment horizontal="right"/>
    </xf>
    <xf numFmtId="3" fontId="0" fillId="2" borderId="3" xfId="0" applyNumberFormat="1" applyFill="1" applyBorder="1"/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right" wrapText="1"/>
    </xf>
    <xf numFmtId="3" fontId="0" fillId="2" borderId="1" xfId="0" applyNumberFormat="1" applyFill="1" applyBorder="1" applyAlignment="1">
      <alignment wrapText="1"/>
    </xf>
    <xf numFmtId="3" fontId="15" fillId="5" borderId="4" xfId="0" applyNumberFormat="1" applyFont="1" applyFill="1" applyBorder="1" applyAlignment="1">
      <alignment horizontal="center" vertical="top" wrapText="1"/>
    </xf>
    <xf numFmtId="0" fontId="17" fillId="2" borderId="0" xfId="16" applyFont="1" applyFill="1" applyAlignment="1">
      <alignment horizontal="left"/>
    </xf>
    <xf numFmtId="0" fontId="17" fillId="2" borderId="0" xfId="0" applyFont="1" applyFill="1"/>
    <xf numFmtId="3" fontId="7" fillId="2" borderId="0" xfId="16" applyNumberFormat="1" applyFont="1" applyFill="1" applyAlignment="1">
      <alignment horizontal="right"/>
    </xf>
    <xf numFmtId="3" fontId="10" fillId="2" borderId="0" xfId="16" applyNumberFormat="1" applyFont="1" applyFill="1" applyAlignment="1">
      <alignment horizontal="right"/>
    </xf>
    <xf numFmtId="3" fontId="29" fillId="2" borderId="0" xfId="16" applyNumberFormat="1" applyFont="1" applyFill="1" applyAlignment="1">
      <alignment horizontal="right"/>
    </xf>
    <xf numFmtId="3" fontId="17" fillId="2" borderId="0" xfId="16" applyNumberFormat="1" applyFont="1" applyFill="1" applyAlignment="1">
      <alignment horizontal="right"/>
    </xf>
    <xf numFmtId="3" fontId="29" fillId="2" borderId="0" xfId="16" applyNumberFormat="1" applyFont="1" applyFill="1" applyAlignment="1">
      <alignment horizontal="right" vertical="top" wrapText="1"/>
    </xf>
    <xf numFmtId="3" fontId="29" fillId="2" borderId="0" xfId="16" applyNumberFormat="1" applyFont="1" applyFill="1" applyAlignment="1">
      <alignment horizontal="right" vertical="top"/>
    </xf>
    <xf numFmtId="3" fontId="29" fillId="2" borderId="0" xfId="3" applyNumberFormat="1" applyFont="1" applyFill="1" applyAlignment="1">
      <alignment horizontal="right" vertical="top" wrapText="1"/>
    </xf>
    <xf numFmtId="3" fontId="0" fillId="2" borderId="0" xfId="0" applyNumberFormat="1" applyFont="1" applyFill="1" applyAlignment="1">
      <alignment horizontal="right"/>
    </xf>
    <xf numFmtId="3" fontId="0" fillId="2" borderId="3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/>
    </xf>
    <xf numFmtId="3" fontId="17" fillId="2" borderId="0" xfId="0" applyNumberFormat="1" applyFont="1" applyFill="1" applyAlignment="1">
      <alignment horizontal="right"/>
    </xf>
  </cellXfs>
  <cellStyles count="18">
    <cellStyle name="%" xfId="3" xr:uid="{00000000-0005-0000-0000-000006000000}"/>
    <cellStyle name="% 2" xfId="4" xr:uid="{00000000-0005-0000-0000-000007000000}"/>
    <cellStyle name="Comma" xfId="2" builtinId="3"/>
    <cellStyle name="Comma 2" xfId="5" xr:uid="{00000000-0005-0000-0000-000008000000}"/>
    <cellStyle name="Hyperlink" xfId="6" builtinId="8"/>
    <cellStyle name="Normal" xfId="0" builtinId="0"/>
    <cellStyle name="Normal 2" xfId="7" xr:uid="{00000000-0005-0000-0000-00000A000000}"/>
    <cellStyle name="Normal 2 2" xfId="8" xr:uid="{00000000-0005-0000-0000-00000B000000}"/>
    <cellStyle name="Normal 2 3" xfId="9" xr:uid="{00000000-0005-0000-0000-00000C000000}"/>
    <cellStyle name="Normal 3" xfId="10" xr:uid="{00000000-0005-0000-0000-00000D000000}"/>
    <cellStyle name="Normal 3 2" xfId="11" xr:uid="{00000000-0005-0000-0000-00000E000000}"/>
    <cellStyle name="Normal 4" xfId="12" xr:uid="{00000000-0005-0000-0000-00000F000000}"/>
    <cellStyle name="Normal 5" xfId="13" xr:uid="{00000000-0005-0000-0000-000010000000}"/>
    <cellStyle name="Normal 5 2" xfId="14" xr:uid="{00000000-0005-0000-0000-000011000000}"/>
    <cellStyle name="Normal 6" xfId="15" xr:uid="{00000000-0005-0000-0000-000012000000}"/>
    <cellStyle name="Normal_Draft Budget 2008-09_ L2 Table_ FC" xfId="16" xr:uid="{00000000-0005-0000-0000-000013000000}"/>
    <cellStyle name="Percent" xfId="1" builtinId="5"/>
    <cellStyle name="Percent 2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727409</xdr:colOff>
      <xdr:row>0</xdr:row>
      <xdr:rowOff>104774</xdr:rowOff>
    </xdr:from>
    <xdr:to>
      <xdr:col>0</xdr:col>
      <xdr:colOff>4942221</xdr:colOff>
      <xdr:row>5</xdr:row>
      <xdr:rowOff>76199</xdr:rowOff>
    </xdr:to>
    <xdr:pic>
      <xdr:nvPicPr>
        <xdr:cNvPr id="1077" name="Picture 2" descr="Decorative. SPICe logo 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23900" y="104775"/>
          <a:ext cx="42100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9B9467"/>
      </a:lt2>
      <a:accent1>
        <a:srgbClr val="043657"/>
      </a:accent1>
      <a:accent2>
        <a:srgbClr val="5C2D91"/>
      </a:accent2>
      <a:accent3>
        <a:srgbClr val="BCBEC0"/>
      </a:accent3>
      <a:accent4>
        <a:srgbClr val="D08F29"/>
      </a:accent4>
      <a:accent5>
        <a:srgbClr val="A32382"/>
      </a:accent5>
      <a:accent6>
        <a:srgbClr val="5B8E3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7:F42"/>
  <sheetViews>
    <sheetView zoomScale="95" zoomScaleNormal="95" workbookViewId="0">
      <selection activeCell="A14" sqref="A14:XFD14"/>
    </sheetView>
  </sheetViews>
  <sheetFormatPr defaultColWidth="8.84375" defaultRowHeight="15.5"/>
  <cols>
    <col min="1" max="1" width="73.69140625" style="1" bestFit="1" customWidth="1"/>
    <col min="2" max="16384" width="8.84375" style="1"/>
  </cols>
  <sheetData>
    <row r="7" spans="1:5" ht="25.5" customHeight="1">
      <c r="A7" s="48" t="s">
        <v>363</v>
      </c>
      <c r="B7" s="6"/>
      <c r="C7" s="6"/>
      <c r="D7" s="6"/>
      <c r="E7" s="6"/>
    </row>
    <row r="8" spans="1:5" ht="15" customHeight="1">
      <c r="A8" s="48"/>
      <c r="B8" s="6"/>
      <c r="C8" s="6"/>
      <c r="D8" s="6"/>
      <c r="E8" s="6"/>
    </row>
    <row r="9" spans="1:5" ht="6" customHeight="1">
      <c r="A9" s="32"/>
      <c r="B9" s="5"/>
      <c r="C9" s="5"/>
      <c r="D9" s="5"/>
    </row>
    <row r="10" spans="1:5">
      <c r="A10" s="33" t="s">
        <v>0</v>
      </c>
      <c r="B10" s="14"/>
      <c r="C10" s="14"/>
      <c r="D10" s="14"/>
      <c r="E10" s="14"/>
    </row>
    <row r="11" spans="1:5" ht="6" customHeight="1">
      <c r="A11" s="5"/>
      <c r="B11" s="5"/>
      <c r="C11" s="5"/>
      <c r="D11" s="5"/>
    </row>
    <row r="12" spans="1:5" ht="6" customHeight="1">
      <c r="A12" s="34"/>
      <c r="B12" s="5"/>
      <c r="C12" s="5"/>
      <c r="D12" s="5"/>
    </row>
    <row r="13" spans="1:5" ht="39.75" customHeight="1">
      <c r="A13" s="68" t="s">
        <v>1</v>
      </c>
    </row>
    <row r="14" spans="1:5" ht="15" customHeight="1">
      <c r="A14" t="s">
        <v>2</v>
      </c>
    </row>
    <row r="15" spans="1:5">
      <c r="A15" s="1" t="str">
        <f>Table_1__Total_Managed_Expenditure_Cash_Terms</f>
        <v>Table 1: Total Managed Expenditure Cash Terms</v>
      </c>
    </row>
    <row r="16" spans="1:5">
      <c r="A16" s="1" t="str">
        <f>Table_2__Total_Managed_Expenditure_Real_Terms__2013_14_prices</f>
        <v>Table 2: Total Managed Expenditure Real Terms</v>
      </c>
    </row>
    <row r="17" spans="1:1">
      <c r="A17" s="1" t="str">
        <f>Table_1__Departmental_Expenditure_Limits_Cash_Terms</f>
        <v>Table 3: Resource and Capital - Cash Terms</v>
      </c>
    </row>
    <row r="18" spans="1:1">
      <c r="A18" s="1" t="str">
        <f>Table_2__Departmental_Expenditure_Limits_Real_Terms__2012_13_prices</f>
        <v xml:space="preserve">Table 4: Resource and Capital </v>
      </c>
    </row>
    <row r="19" spans="1:1">
      <c r="A19" s="1" t="str">
        <f>'TME, Resource, Capital and AME'!A55</f>
        <v>Table 5: Fiscal Resource - Cash Terms</v>
      </c>
    </row>
    <row r="20" spans="1:1">
      <c r="A20" s="1" t="str">
        <f>'TME, Resource, Capital and AME'!A68</f>
        <v>Table 6: Fiscal Resource</v>
      </c>
    </row>
    <row r="21" spans="1:1">
      <c r="A21" s="1" t="str">
        <f>'TME, Resource, Capital and AME'!A81</f>
        <v>Table 7: Capital (inc Financial Transactions)  - Cash Terms</v>
      </c>
    </row>
    <row r="22" spans="1:1">
      <c r="A22" s="1" t="str">
        <f>'TME, Resource, Capital and AME'!A94</f>
        <v>Table 8: Capital  - Real Terms</v>
      </c>
    </row>
    <row r="23" spans="1:1">
      <c r="A23" s="1" t="str">
        <f>Table_3__Annually_Managed_Expenditure_Cash_Terms</f>
        <v>Table 9: Annually Managed Expenditure - Cash Terms</v>
      </c>
    </row>
    <row r="24" spans="1:1">
      <c r="A24" s="1" t="str">
        <f>Table_4__Annually_Managed_Expenditure_Real_Terms___2012_13_prices</f>
        <v>Table 10: Annually Managed Expenditure - Real Terms</v>
      </c>
    </row>
    <row r="25" spans="1:1">
      <c r="A25" s="38" t="s">
        <v>3</v>
      </c>
    </row>
    <row r="26" spans="1:1">
      <c r="A26" s="38" t="s">
        <v>4</v>
      </c>
    </row>
    <row r="27" spans="1:1">
      <c r="A27" t="str">
        <f>'Level 2 2013-14 to 2020-21 cash'!A3</f>
        <v>Table 13: Comparison 2014-15 to 2021-22 Cash Terms</v>
      </c>
    </row>
    <row r="28" spans="1:1">
      <c r="A28" t="str">
        <f>'Level 2 2013-14 to 2020-21 real'!A3</f>
        <v>Table 14: Comparison 2014-15 to 2021-22  Real terms (2022-23 prices)</v>
      </c>
    </row>
    <row r="29" spans="1:1">
      <c r="A29" t="str">
        <f>'Level 3 ranked by change'!Table_5__Departmental_Expenditure_Limits__Capital_Resource_Split</f>
        <v>Table 15: Level 3 headings ranked by size of real terms change in £m (2022-23 to 2023-24)</v>
      </c>
    </row>
    <row r="30" spans="1:1">
      <c r="A30" s="35"/>
    </row>
    <row r="31" spans="1:1">
      <c r="A31" s="35"/>
    </row>
    <row r="37" spans="6:6">
      <c r="F37" s="40"/>
    </row>
    <row r="38" spans="6:6">
      <c r="F38" s="40"/>
    </row>
    <row r="40" spans="6:6">
      <c r="F40" s="40"/>
    </row>
    <row r="41" spans="6:6">
      <c r="F41" s="40"/>
    </row>
    <row r="42" spans="6:6">
      <c r="F42" s="40"/>
    </row>
  </sheetData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58"/>
  <sheetViews>
    <sheetView tabSelected="1" topLeftCell="C25" zoomScale="80" zoomScaleNormal="80" workbookViewId="0">
      <selection activeCell="M30" sqref="M30"/>
    </sheetView>
  </sheetViews>
  <sheetFormatPr defaultColWidth="8.84375" defaultRowHeight="15.5"/>
  <cols>
    <col min="1" max="1" width="70" style="15" customWidth="1"/>
    <col min="2" max="3" width="16.765625" style="15" bestFit="1" customWidth="1"/>
    <col min="4" max="5" width="17.4609375" style="15" customWidth="1"/>
    <col min="6" max="16384" width="8.84375" style="15"/>
  </cols>
  <sheetData>
    <row r="1" spans="1:5" ht="17.5">
      <c r="A1" s="16" t="s">
        <v>0</v>
      </c>
    </row>
    <row r="2" spans="1:5" ht="25">
      <c r="A2" s="54" t="s">
        <v>365</v>
      </c>
    </row>
    <row r="3" spans="1:5" ht="30" customHeight="1">
      <c r="A3" s="50" t="s">
        <v>5</v>
      </c>
      <c r="B3" s="69" t="s">
        <v>387</v>
      </c>
      <c r="C3" s="69" t="s">
        <v>388</v>
      </c>
      <c r="D3" s="69" t="s">
        <v>389</v>
      </c>
      <c r="E3" s="69" t="s">
        <v>390</v>
      </c>
    </row>
    <row r="4" spans="1:5">
      <c r="A4" s="15" t="s">
        <v>6</v>
      </c>
      <c r="B4" s="95">
        <v>18044</v>
      </c>
      <c r="C4" s="95">
        <v>19161</v>
      </c>
      <c r="D4" s="96">
        <v>1117</v>
      </c>
      <c r="E4" s="20">
        <v>6.1904234094435823E-2</v>
      </c>
    </row>
    <row r="5" spans="1:5">
      <c r="A5" s="15" t="s">
        <v>7</v>
      </c>
      <c r="B5" s="95">
        <v>16844</v>
      </c>
      <c r="C5" s="95">
        <v>18297</v>
      </c>
      <c r="D5" s="96">
        <v>1453</v>
      </c>
      <c r="E5" s="20">
        <v>8.6262170505818095E-2</v>
      </c>
    </row>
    <row r="6" spans="1:5">
      <c r="A6" s="15" t="s">
        <v>364</v>
      </c>
      <c r="B6" s="95">
        <v>8051</v>
      </c>
      <c r="C6" s="95">
        <v>8401</v>
      </c>
      <c r="D6" s="96">
        <v>350</v>
      </c>
      <c r="E6" s="20">
        <v>4.3472860514221834E-2</v>
      </c>
    </row>
    <row r="7" spans="1:5">
      <c r="A7" s="15" t="s">
        <v>8</v>
      </c>
      <c r="B7" s="95">
        <v>4146</v>
      </c>
      <c r="C7" s="95">
        <v>4241</v>
      </c>
      <c r="D7" s="96">
        <v>95</v>
      </c>
      <c r="E7" s="20">
        <v>2.291365171249397E-2</v>
      </c>
    </row>
    <row r="8" spans="1:5">
      <c r="A8" s="15" t="s">
        <v>9</v>
      </c>
      <c r="B8" s="95">
        <v>3146</v>
      </c>
      <c r="C8" s="95">
        <v>3366</v>
      </c>
      <c r="D8" s="96">
        <v>220</v>
      </c>
      <c r="E8" s="20">
        <v>6.9930069930069935E-2</v>
      </c>
    </row>
    <row r="9" spans="1:5">
      <c r="A9" s="15" t="s">
        <v>10</v>
      </c>
      <c r="B9" s="95">
        <v>4413</v>
      </c>
      <c r="C9" s="95">
        <v>4648</v>
      </c>
      <c r="D9" s="96">
        <v>235</v>
      </c>
      <c r="E9" s="20">
        <v>5.3251756174937687E-2</v>
      </c>
    </row>
    <row r="10" spans="1:5">
      <c r="A10" s="15" t="s">
        <v>11</v>
      </c>
      <c r="B10" s="95">
        <v>966</v>
      </c>
      <c r="C10" s="95">
        <v>965</v>
      </c>
      <c r="D10" s="96">
        <v>-1</v>
      </c>
      <c r="E10" s="20">
        <v>-1.0351966873706005E-3</v>
      </c>
    </row>
    <row r="11" spans="1:5">
      <c r="A11" s="15" t="s">
        <v>12</v>
      </c>
      <c r="B11" s="95">
        <v>370</v>
      </c>
      <c r="C11" s="95">
        <v>347</v>
      </c>
      <c r="D11" s="96">
        <v>-23</v>
      </c>
      <c r="E11" s="20">
        <v>-6.2162162162162166E-2</v>
      </c>
    </row>
    <row r="12" spans="1:5">
      <c r="A12" s="15" t="s">
        <v>13</v>
      </c>
      <c r="B12" s="95">
        <v>43</v>
      </c>
      <c r="C12" s="95">
        <v>45</v>
      </c>
      <c r="D12" s="96">
        <v>2</v>
      </c>
      <c r="E12" s="20">
        <v>4.6511627906976744E-2</v>
      </c>
    </row>
    <row r="13" spans="1:5">
      <c r="A13" s="15" t="s">
        <v>14</v>
      </c>
      <c r="B13" s="95">
        <v>180</v>
      </c>
      <c r="C13" s="95">
        <v>197</v>
      </c>
      <c r="D13" s="96">
        <v>17</v>
      </c>
      <c r="E13" s="20">
        <v>9.4444444444444442E-2</v>
      </c>
    </row>
    <row r="14" spans="1:5">
      <c r="A14" s="15" t="s">
        <v>15</v>
      </c>
      <c r="B14" s="95">
        <v>140</v>
      </c>
      <c r="C14" s="95">
        <v>146</v>
      </c>
      <c r="D14" s="96">
        <v>6</v>
      </c>
      <c r="E14" s="20">
        <v>4.2857142857142858E-2</v>
      </c>
    </row>
    <row r="15" spans="1:5">
      <c r="A15" s="15" t="s">
        <v>16</v>
      </c>
      <c r="B15" s="95">
        <v>56343</v>
      </c>
      <c r="C15" s="95">
        <v>59813</v>
      </c>
      <c r="D15" s="96">
        <v>3470</v>
      </c>
      <c r="E15" s="20">
        <v>6.1587064941518908E-2</v>
      </c>
    </row>
    <row r="16" spans="1:5" ht="31">
      <c r="A16" s="49" t="s">
        <v>17</v>
      </c>
      <c r="B16" s="70" t="s">
        <v>387</v>
      </c>
      <c r="C16" s="70" t="s">
        <v>388</v>
      </c>
      <c r="D16" s="70" t="s">
        <v>389</v>
      </c>
      <c r="E16" s="70" t="s">
        <v>390</v>
      </c>
    </row>
    <row r="17" spans="1:6">
      <c r="A17" s="15" t="s">
        <v>6</v>
      </c>
      <c r="B17" s="97">
        <v>18044</v>
      </c>
      <c r="C17" s="97">
        <v>18561</v>
      </c>
      <c r="D17" s="96">
        <v>517</v>
      </c>
      <c r="E17" s="20">
        <v>2.8652183551318999E-2</v>
      </c>
    </row>
    <row r="18" spans="1:6">
      <c r="A18" s="15" t="s">
        <v>7</v>
      </c>
      <c r="B18" s="97">
        <v>16844</v>
      </c>
      <c r="C18" s="97">
        <v>17724</v>
      </c>
      <c r="D18" s="96">
        <v>880</v>
      </c>
      <c r="E18" s="20">
        <v>5.2244122536214674E-2</v>
      </c>
    </row>
    <row r="19" spans="1:6">
      <c r="A19" s="15" t="s">
        <v>364</v>
      </c>
      <c r="B19" s="97">
        <v>8051</v>
      </c>
      <c r="C19" s="97">
        <v>8138</v>
      </c>
      <c r="D19" s="96">
        <v>87</v>
      </c>
      <c r="E19" s="20">
        <v>1.080611104210657E-2</v>
      </c>
    </row>
    <row r="20" spans="1:6">
      <c r="A20" s="15" t="s">
        <v>8</v>
      </c>
      <c r="B20" s="97">
        <v>4146</v>
      </c>
      <c r="C20" s="97">
        <v>4108</v>
      </c>
      <c r="D20" s="96">
        <v>-38</v>
      </c>
      <c r="E20" s="20">
        <v>-9.1654606849975884E-3</v>
      </c>
    </row>
    <row r="21" spans="1:6">
      <c r="A21" s="15" t="s">
        <v>9</v>
      </c>
      <c r="B21" s="97">
        <v>3146</v>
      </c>
      <c r="C21" s="97">
        <v>3260</v>
      </c>
      <c r="D21" s="96">
        <v>114</v>
      </c>
      <c r="E21" s="20">
        <v>3.6236490781945324E-2</v>
      </c>
    </row>
    <row r="22" spans="1:6">
      <c r="A22" s="15" t="s">
        <v>10</v>
      </c>
      <c r="B22" s="97">
        <v>4413</v>
      </c>
      <c r="C22" s="97">
        <v>4503</v>
      </c>
      <c r="D22" s="96">
        <v>90</v>
      </c>
      <c r="E22" s="20">
        <v>2.0394289598912305E-2</v>
      </c>
    </row>
    <row r="23" spans="1:6">
      <c r="A23" s="15" t="s">
        <v>11</v>
      </c>
      <c r="B23" s="97">
        <v>966</v>
      </c>
      <c r="C23" s="97">
        <v>935</v>
      </c>
      <c r="D23" s="96">
        <v>-31</v>
      </c>
      <c r="E23" s="20">
        <v>-3.2091097308488616E-2</v>
      </c>
    </row>
    <row r="24" spans="1:6">
      <c r="A24" s="15" t="s">
        <v>12</v>
      </c>
      <c r="B24" s="97">
        <v>370</v>
      </c>
      <c r="C24" s="97">
        <v>336</v>
      </c>
      <c r="D24" s="96">
        <v>-34</v>
      </c>
      <c r="E24" s="20">
        <v>-9.1891891891891897E-2</v>
      </c>
    </row>
    <row r="25" spans="1:6">
      <c r="A25" s="15" t="s">
        <v>13</v>
      </c>
      <c r="B25" s="97">
        <v>43</v>
      </c>
      <c r="C25" s="97">
        <v>44</v>
      </c>
      <c r="D25" s="96">
        <v>1</v>
      </c>
      <c r="E25" s="20">
        <v>2.3255813953488372E-2</v>
      </c>
    </row>
    <row r="26" spans="1:6">
      <c r="A26" s="15" t="s">
        <v>14</v>
      </c>
      <c r="B26" s="97">
        <v>180</v>
      </c>
      <c r="C26" s="97">
        <v>190</v>
      </c>
      <c r="D26" s="96">
        <v>10</v>
      </c>
      <c r="E26" s="20">
        <v>5.5555555555555552E-2</v>
      </c>
    </row>
    <row r="27" spans="1:6">
      <c r="A27" s="15" t="s">
        <v>15</v>
      </c>
      <c r="B27" s="97">
        <v>140</v>
      </c>
      <c r="C27" s="97">
        <v>142</v>
      </c>
      <c r="D27" s="96">
        <v>2</v>
      </c>
      <c r="E27" s="20">
        <v>1.4285714285714285E-2</v>
      </c>
    </row>
    <row r="28" spans="1:6">
      <c r="A28" s="15" t="s">
        <v>16</v>
      </c>
      <c r="B28" s="97">
        <v>56343</v>
      </c>
      <c r="C28" s="97">
        <v>57940</v>
      </c>
      <c r="D28" s="96">
        <v>1597</v>
      </c>
      <c r="E28" s="20">
        <v>2.8344248620059281E-2</v>
      </c>
    </row>
    <row r="29" spans="1:6" ht="31">
      <c r="A29" s="50" t="s">
        <v>18</v>
      </c>
      <c r="B29" s="69" t="s">
        <v>387</v>
      </c>
      <c r="C29" s="69" t="s">
        <v>388</v>
      </c>
      <c r="D29" s="69" t="s">
        <v>389</v>
      </c>
      <c r="E29" s="69" t="s">
        <v>390</v>
      </c>
    </row>
    <row r="30" spans="1:6" s="18" customFormat="1">
      <c r="A30" s="51" t="s">
        <v>6</v>
      </c>
      <c r="B30" s="98">
        <v>17671</v>
      </c>
      <c r="C30" s="98">
        <v>18759</v>
      </c>
      <c r="D30" s="96">
        <v>1088</v>
      </c>
      <c r="E30" s="20">
        <v>6.1569803633071137E-2</v>
      </c>
      <c r="F30" s="36"/>
    </row>
    <row r="31" spans="1:6" s="18" customFormat="1">
      <c r="A31" s="51" t="s">
        <v>7</v>
      </c>
      <c r="B31" s="98">
        <v>14028</v>
      </c>
      <c r="C31" s="98">
        <v>15183</v>
      </c>
      <c r="D31" s="96">
        <v>1155</v>
      </c>
      <c r="E31" s="20">
        <v>8.2335329341317362E-2</v>
      </c>
      <c r="F31" s="36"/>
    </row>
    <row r="32" spans="1:6">
      <c r="A32" s="51" t="s">
        <v>364</v>
      </c>
      <c r="B32" s="98">
        <v>1533</v>
      </c>
      <c r="C32" s="98">
        <v>1430</v>
      </c>
      <c r="D32" s="96">
        <v>-103</v>
      </c>
      <c r="E32" s="20">
        <v>-6.718851924331376E-2</v>
      </c>
      <c r="F32" s="36"/>
    </row>
    <row r="33" spans="1:6">
      <c r="A33" s="51" t="s">
        <v>8</v>
      </c>
      <c r="B33" s="98">
        <v>3433</v>
      </c>
      <c r="C33" s="98">
        <v>3625</v>
      </c>
      <c r="D33" s="96">
        <v>192</v>
      </c>
      <c r="E33" s="20">
        <v>5.5927759976696766E-2</v>
      </c>
      <c r="F33" s="36"/>
    </row>
    <row r="34" spans="1:6">
      <c r="A34" s="51" t="s">
        <v>9</v>
      </c>
      <c r="B34" s="98">
        <v>3007</v>
      </c>
      <c r="C34" s="98">
        <v>3209</v>
      </c>
      <c r="D34" s="96">
        <v>202</v>
      </c>
      <c r="E34" s="20">
        <v>6.717658796142334E-2</v>
      </c>
      <c r="F34" s="36"/>
    </row>
    <row r="35" spans="1:6">
      <c r="A35" s="51" t="s">
        <v>10</v>
      </c>
      <c r="B35" s="98">
        <v>4217</v>
      </c>
      <c r="C35" s="98">
        <v>4452</v>
      </c>
      <c r="D35" s="96">
        <v>235</v>
      </c>
      <c r="E35" s="20">
        <v>5.5726820014228122E-2</v>
      </c>
      <c r="F35" s="36"/>
    </row>
    <row r="36" spans="1:6">
      <c r="A36" s="51" t="s">
        <v>11</v>
      </c>
      <c r="B36" s="98">
        <v>956</v>
      </c>
      <c r="C36" s="98">
        <v>954</v>
      </c>
      <c r="D36" s="96">
        <v>-2</v>
      </c>
      <c r="E36" s="20">
        <v>-2.0920502092050207E-3</v>
      </c>
      <c r="F36" s="36"/>
    </row>
    <row r="37" spans="1:6">
      <c r="A37" s="51" t="s">
        <v>12</v>
      </c>
      <c r="B37" s="98">
        <v>355</v>
      </c>
      <c r="C37" s="98">
        <v>330</v>
      </c>
      <c r="D37" s="96">
        <v>-25</v>
      </c>
      <c r="E37" s="20">
        <v>-7.0422535211267609E-2</v>
      </c>
      <c r="F37" s="36"/>
    </row>
    <row r="38" spans="1:6">
      <c r="A38" s="51" t="s">
        <v>13</v>
      </c>
      <c r="B38" s="98">
        <v>43</v>
      </c>
      <c r="C38" s="98">
        <v>45</v>
      </c>
      <c r="D38" s="96">
        <v>2</v>
      </c>
      <c r="E38" s="20">
        <v>4.6511627906976744E-2</v>
      </c>
      <c r="F38" s="36"/>
    </row>
    <row r="39" spans="1:6">
      <c r="A39" s="51" t="s">
        <v>14</v>
      </c>
      <c r="B39" s="98">
        <v>174</v>
      </c>
      <c r="C39" s="98">
        <v>190</v>
      </c>
      <c r="D39" s="96">
        <v>16</v>
      </c>
      <c r="E39" s="20">
        <v>9.1954022988505746E-2</v>
      </c>
      <c r="F39" s="36"/>
    </row>
    <row r="40" spans="1:6">
      <c r="A40" s="51" t="s">
        <v>15</v>
      </c>
      <c r="B40" s="98">
        <v>123</v>
      </c>
      <c r="C40" s="98">
        <v>129</v>
      </c>
      <c r="D40" s="96">
        <v>6</v>
      </c>
      <c r="E40" s="20">
        <v>4.878048780487805E-2</v>
      </c>
      <c r="F40" s="36"/>
    </row>
    <row r="41" spans="1:6">
      <c r="A41" s="51" t="s">
        <v>16</v>
      </c>
      <c r="B41" s="98">
        <v>45540</v>
      </c>
      <c r="C41" s="98">
        <v>48307</v>
      </c>
      <c r="D41" s="96">
        <v>2767</v>
      </c>
      <c r="E41" s="20">
        <v>6.0759771629336844E-2</v>
      </c>
      <c r="F41" s="36"/>
    </row>
    <row r="42" spans="1:6" ht="31">
      <c r="A42" s="49" t="s">
        <v>19</v>
      </c>
      <c r="B42" s="70" t="s">
        <v>387</v>
      </c>
      <c r="C42" s="70" t="s">
        <v>388</v>
      </c>
      <c r="D42" s="70" t="s">
        <v>389</v>
      </c>
      <c r="E42" s="70" t="s">
        <v>390</v>
      </c>
    </row>
    <row r="43" spans="1:6" s="18" customFormat="1">
      <c r="A43" s="51" t="s">
        <v>6</v>
      </c>
      <c r="B43" s="98">
        <v>17671</v>
      </c>
      <c r="C43" s="98">
        <v>18172</v>
      </c>
      <c r="D43" s="96">
        <v>501</v>
      </c>
      <c r="E43" s="20">
        <v>2.8351536415596176E-2</v>
      </c>
    </row>
    <row r="44" spans="1:6" s="18" customFormat="1">
      <c r="A44" s="51" t="s">
        <v>7</v>
      </c>
      <c r="B44" s="98">
        <v>14028</v>
      </c>
      <c r="C44" s="98">
        <v>14707</v>
      </c>
      <c r="D44" s="96">
        <v>679</v>
      </c>
      <c r="E44" s="20">
        <v>4.8403193612774453E-2</v>
      </c>
    </row>
    <row r="45" spans="1:6">
      <c r="A45" s="51" t="s">
        <v>364</v>
      </c>
      <c r="B45" s="98">
        <v>1533</v>
      </c>
      <c r="C45" s="98">
        <v>1385</v>
      </c>
      <c r="D45" s="96">
        <v>-148</v>
      </c>
      <c r="E45" s="20">
        <v>-9.6542726679712976E-2</v>
      </c>
    </row>
    <row r="46" spans="1:6">
      <c r="A46" s="51" t="s">
        <v>8</v>
      </c>
      <c r="B46" s="98">
        <v>3433</v>
      </c>
      <c r="C46" s="98">
        <v>3511</v>
      </c>
      <c r="D46" s="96">
        <v>78</v>
      </c>
      <c r="E46" s="20">
        <v>2.2720652490533063E-2</v>
      </c>
    </row>
    <row r="47" spans="1:6">
      <c r="A47" s="51" t="s">
        <v>9</v>
      </c>
      <c r="B47" s="98">
        <v>3007</v>
      </c>
      <c r="C47" s="98">
        <v>3109</v>
      </c>
      <c r="D47" s="96">
        <v>102</v>
      </c>
      <c r="E47" s="20">
        <v>3.3920851346857329E-2</v>
      </c>
    </row>
    <row r="48" spans="1:6">
      <c r="A48" s="51" t="s">
        <v>10</v>
      </c>
      <c r="B48" s="98">
        <v>4217</v>
      </c>
      <c r="C48" s="98">
        <v>4313</v>
      </c>
      <c r="D48" s="96">
        <v>96</v>
      </c>
      <c r="E48" s="20">
        <v>2.2764998814322979E-2</v>
      </c>
    </row>
    <row r="49" spans="1:5">
      <c r="A49" s="51" t="s">
        <v>11</v>
      </c>
      <c r="B49" s="98">
        <v>956</v>
      </c>
      <c r="C49" s="98">
        <v>924</v>
      </c>
      <c r="D49" s="96">
        <v>-32</v>
      </c>
      <c r="E49" s="20">
        <v>-3.3472803347280332E-2</v>
      </c>
    </row>
    <row r="50" spans="1:5">
      <c r="A50" s="51" t="s">
        <v>12</v>
      </c>
      <c r="B50" s="98">
        <v>355</v>
      </c>
      <c r="C50" s="98">
        <v>319</v>
      </c>
      <c r="D50" s="96">
        <v>-36</v>
      </c>
      <c r="E50" s="20">
        <v>-0.10140845070422536</v>
      </c>
    </row>
    <row r="51" spans="1:5">
      <c r="A51" s="51" t="s">
        <v>13</v>
      </c>
      <c r="B51" s="98">
        <v>43</v>
      </c>
      <c r="C51" s="98">
        <v>44</v>
      </c>
      <c r="D51" s="96">
        <v>1</v>
      </c>
      <c r="E51" s="20">
        <v>2.3255813953488372E-2</v>
      </c>
    </row>
    <row r="52" spans="1:5">
      <c r="A52" s="51" t="s">
        <v>14</v>
      </c>
      <c r="B52" s="98">
        <v>174</v>
      </c>
      <c r="C52" s="98">
        <v>184</v>
      </c>
      <c r="D52" s="96">
        <v>10</v>
      </c>
      <c r="E52" s="20">
        <v>5.7471264367816091E-2</v>
      </c>
    </row>
    <row r="53" spans="1:5">
      <c r="A53" s="51" t="s">
        <v>15</v>
      </c>
      <c r="B53" s="98">
        <v>123</v>
      </c>
      <c r="C53" s="98">
        <v>125</v>
      </c>
      <c r="D53" s="96">
        <v>2</v>
      </c>
      <c r="E53" s="20">
        <v>1.6260162601626018E-2</v>
      </c>
    </row>
    <row r="54" spans="1:5">
      <c r="A54" s="51" t="s">
        <v>16</v>
      </c>
      <c r="B54" s="98">
        <v>45540</v>
      </c>
      <c r="C54" s="98">
        <v>46794</v>
      </c>
      <c r="D54" s="96">
        <v>1254</v>
      </c>
      <c r="E54" s="20">
        <v>2.753623188405797E-2</v>
      </c>
    </row>
    <row r="55" spans="1:5" ht="31">
      <c r="A55" s="50" t="s">
        <v>20</v>
      </c>
      <c r="B55" s="69" t="s">
        <v>387</v>
      </c>
      <c r="C55" s="69" t="s">
        <v>388</v>
      </c>
      <c r="D55" s="69" t="s">
        <v>389</v>
      </c>
      <c r="E55" s="69" t="s">
        <v>390</v>
      </c>
    </row>
    <row r="56" spans="1:5">
      <c r="A56" s="51" t="s">
        <v>6</v>
      </c>
      <c r="B56" s="98">
        <v>17107</v>
      </c>
      <c r="C56" s="98">
        <v>18176</v>
      </c>
      <c r="D56" s="96">
        <v>1069</v>
      </c>
      <c r="E56" s="20">
        <v>6.2489039574443211E-2</v>
      </c>
    </row>
    <row r="57" spans="1:5">
      <c r="A57" s="51" t="s">
        <v>7</v>
      </c>
      <c r="B57" s="98">
        <v>12537</v>
      </c>
      <c r="C57" s="98">
        <v>13765</v>
      </c>
      <c r="D57" s="96">
        <v>1228</v>
      </c>
      <c r="E57" s="20">
        <v>9.7950067799314033E-2</v>
      </c>
    </row>
    <row r="58" spans="1:5">
      <c r="A58" s="51" t="s">
        <v>364</v>
      </c>
      <c r="B58" s="98">
        <v>567</v>
      </c>
      <c r="C58" s="98">
        <v>595</v>
      </c>
      <c r="D58" s="96">
        <v>28</v>
      </c>
      <c r="E58" s="20">
        <v>4.9382716049382713E-2</v>
      </c>
    </row>
    <row r="59" spans="1:5">
      <c r="A59" s="51" t="s">
        <v>8</v>
      </c>
      <c r="B59" s="98">
        <v>2927</v>
      </c>
      <c r="C59" s="98">
        <v>3059</v>
      </c>
      <c r="D59" s="96">
        <v>132</v>
      </c>
      <c r="E59" s="20">
        <v>4.5097369320122996E-2</v>
      </c>
    </row>
    <row r="60" spans="1:5">
      <c r="A60" s="51" t="s">
        <v>9</v>
      </c>
      <c r="B60" s="98">
        <v>2841</v>
      </c>
      <c r="C60" s="98">
        <v>3006</v>
      </c>
      <c r="D60" s="96">
        <v>165</v>
      </c>
      <c r="E60" s="20">
        <v>5.8078141499472019E-2</v>
      </c>
    </row>
    <row r="61" spans="1:5">
      <c r="A61" s="51" t="s">
        <v>10</v>
      </c>
      <c r="B61" s="98">
        <v>1672</v>
      </c>
      <c r="C61" s="98">
        <v>1795</v>
      </c>
      <c r="D61" s="96">
        <v>123</v>
      </c>
      <c r="E61" s="20">
        <v>7.3564593301435402E-2</v>
      </c>
    </row>
    <row r="62" spans="1:5">
      <c r="A62" s="51" t="s">
        <v>11</v>
      </c>
      <c r="B62" s="98">
        <v>880</v>
      </c>
      <c r="C62" s="98">
        <v>889</v>
      </c>
      <c r="D62" s="96">
        <v>9</v>
      </c>
      <c r="E62" s="20">
        <v>1.0227272727272727E-2</v>
      </c>
    </row>
    <row r="63" spans="1:5">
      <c r="A63" s="51" t="s">
        <v>12</v>
      </c>
      <c r="B63" s="98">
        <v>324</v>
      </c>
      <c r="C63" s="98">
        <v>304</v>
      </c>
      <c r="D63" s="96">
        <v>-20</v>
      </c>
      <c r="E63" s="20">
        <v>-6.1728395061728392E-2</v>
      </c>
    </row>
    <row r="64" spans="1:5">
      <c r="A64" s="51" t="s">
        <v>13</v>
      </c>
      <c r="B64" s="98">
        <v>43</v>
      </c>
      <c r="C64" s="98">
        <v>45</v>
      </c>
      <c r="D64" s="96">
        <v>2</v>
      </c>
      <c r="E64" s="20">
        <v>4.6511627906976744E-2</v>
      </c>
    </row>
    <row r="65" spans="1:5">
      <c r="A65" s="51" t="s">
        <v>14</v>
      </c>
      <c r="B65" s="98">
        <v>169</v>
      </c>
      <c r="C65" s="98">
        <v>182</v>
      </c>
      <c r="D65" s="96">
        <v>13</v>
      </c>
      <c r="E65" s="20">
        <v>7.6923076923076927E-2</v>
      </c>
    </row>
    <row r="66" spans="1:5">
      <c r="A66" s="51" t="s">
        <v>15</v>
      </c>
      <c r="B66" s="98">
        <v>122</v>
      </c>
      <c r="C66" s="98">
        <v>128</v>
      </c>
      <c r="D66" s="96">
        <v>6</v>
      </c>
      <c r="E66" s="20">
        <v>4.9180327868852458E-2</v>
      </c>
    </row>
    <row r="67" spans="1:5">
      <c r="A67" s="51" t="s">
        <v>16</v>
      </c>
      <c r="B67" s="98">
        <v>39189</v>
      </c>
      <c r="C67" s="98">
        <v>41944</v>
      </c>
      <c r="D67" s="96">
        <v>2755</v>
      </c>
      <c r="E67" s="20">
        <v>7.0300339380948734E-2</v>
      </c>
    </row>
    <row r="68" spans="1:5" ht="31">
      <c r="A68" s="49" t="s">
        <v>21</v>
      </c>
      <c r="B68" s="70" t="s">
        <v>387</v>
      </c>
      <c r="C68" s="70" t="s">
        <v>388</v>
      </c>
      <c r="D68" s="70" t="s">
        <v>389</v>
      </c>
      <c r="E68" s="70" t="s">
        <v>390</v>
      </c>
    </row>
    <row r="69" spans="1:5">
      <c r="A69" s="51" t="s">
        <v>6</v>
      </c>
      <c r="B69" s="99">
        <v>17107</v>
      </c>
      <c r="C69" s="99">
        <v>17607</v>
      </c>
      <c r="D69" s="96">
        <v>500</v>
      </c>
      <c r="E69" s="20">
        <v>2.9227801484772314E-2</v>
      </c>
    </row>
    <row r="70" spans="1:5">
      <c r="A70" s="51" t="s">
        <v>7</v>
      </c>
      <c r="B70" s="99">
        <v>12537</v>
      </c>
      <c r="C70" s="99">
        <v>13334</v>
      </c>
      <c r="D70" s="96">
        <v>797</v>
      </c>
      <c r="E70" s="20">
        <v>6.3571827390922875E-2</v>
      </c>
    </row>
    <row r="71" spans="1:5">
      <c r="A71" s="51" t="s">
        <v>364</v>
      </c>
      <c r="B71" s="99">
        <v>567</v>
      </c>
      <c r="C71" s="99">
        <v>576</v>
      </c>
      <c r="D71" s="96">
        <v>9</v>
      </c>
      <c r="E71" s="20">
        <v>1.5873015873015872E-2</v>
      </c>
    </row>
    <row r="72" spans="1:5">
      <c r="A72" s="51" t="s">
        <v>8</v>
      </c>
      <c r="B72" s="99">
        <v>2927</v>
      </c>
      <c r="C72" s="99">
        <v>2963</v>
      </c>
      <c r="D72" s="96">
        <v>36</v>
      </c>
      <c r="E72" s="20">
        <v>1.2299282541851725E-2</v>
      </c>
    </row>
    <row r="73" spans="1:5">
      <c r="A73" s="51" t="s">
        <v>9</v>
      </c>
      <c r="B73" s="99">
        <v>2841</v>
      </c>
      <c r="C73" s="99">
        <v>2912</v>
      </c>
      <c r="D73" s="96">
        <v>71</v>
      </c>
      <c r="E73" s="20">
        <v>2.4991200281590988E-2</v>
      </c>
    </row>
    <row r="74" spans="1:5">
      <c r="A74" s="51" t="s">
        <v>10</v>
      </c>
      <c r="B74" s="99">
        <v>1672</v>
      </c>
      <c r="C74" s="99">
        <v>1739</v>
      </c>
      <c r="D74" s="96">
        <v>67</v>
      </c>
      <c r="E74" s="20">
        <v>4.0071770334928231E-2</v>
      </c>
    </row>
    <row r="75" spans="1:5">
      <c r="A75" s="51" t="s">
        <v>11</v>
      </c>
      <c r="B75" s="99">
        <v>880</v>
      </c>
      <c r="C75" s="99">
        <v>861</v>
      </c>
      <c r="D75" s="96">
        <v>-19</v>
      </c>
      <c r="E75" s="20">
        <v>-2.1590909090909091E-2</v>
      </c>
    </row>
    <row r="76" spans="1:5">
      <c r="A76" s="51" t="s">
        <v>12</v>
      </c>
      <c r="B76" s="99">
        <v>324</v>
      </c>
      <c r="C76" s="99">
        <v>294</v>
      </c>
      <c r="D76" s="96">
        <v>-30</v>
      </c>
      <c r="E76" s="20">
        <v>-9.2592592592592587E-2</v>
      </c>
    </row>
    <row r="77" spans="1:5">
      <c r="A77" s="51" t="s">
        <v>13</v>
      </c>
      <c r="B77" s="99">
        <v>43</v>
      </c>
      <c r="C77" s="99">
        <v>44</v>
      </c>
      <c r="D77" s="96">
        <v>1</v>
      </c>
      <c r="E77" s="20">
        <v>2.3255813953488372E-2</v>
      </c>
    </row>
    <row r="78" spans="1:5">
      <c r="A78" s="51" t="s">
        <v>14</v>
      </c>
      <c r="B78" s="99">
        <v>169</v>
      </c>
      <c r="C78" s="99">
        <v>176</v>
      </c>
      <c r="D78" s="96">
        <v>7</v>
      </c>
      <c r="E78" s="20">
        <v>4.142011834319527E-2</v>
      </c>
    </row>
    <row r="79" spans="1:5">
      <c r="A79" s="51" t="s">
        <v>15</v>
      </c>
      <c r="B79" s="99">
        <v>122</v>
      </c>
      <c r="C79" s="99">
        <v>124</v>
      </c>
      <c r="D79" s="96">
        <v>2</v>
      </c>
      <c r="E79" s="20">
        <v>1.6393442622950821E-2</v>
      </c>
    </row>
    <row r="80" spans="1:5">
      <c r="A80" s="51" t="s">
        <v>16</v>
      </c>
      <c r="B80" s="99">
        <v>39189</v>
      </c>
      <c r="C80" s="99">
        <v>40630</v>
      </c>
      <c r="D80" s="96">
        <v>1441</v>
      </c>
      <c r="E80" s="20">
        <v>3.677052234045268E-2</v>
      </c>
    </row>
    <row r="81" spans="1:5" ht="31">
      <c r="A81" s="50" t="s">
        <v>22</v>
      </c>
      <c r="B81" s="69" t="s">
        <v>387</v>
      </c>
      <c r="C81" s="69" t="s">
        <v>388</v>
      </c>
      <c r="D81" s="69" t="s">
        <v>389</v>
      </c>
      <c r="E81" s="69" t="s">
        <v>390</v>
      </c>
    </row>
    <row r="82" spans="1:5">
      <c r="A82" s="51" t="s">
        <v>6</v>
      </c>
      <c r="B82" s="99">
        <v>564</v>
      </c>
      <c r="C82" s="98">
        <v>583</v>
      </c>
      <c r="D82" s="96">
        <v>19</v>
      </c>
      <c r="E82" s="20">
        <v>3.3687943262411348E-2</v>
      </c>
    </row>
    <row r="83" spans="1:5">
      <c r="A83" s="51" t="s">
        <v>7</v>
      </c>
      <c r="B83" s="99">
        <v>1491</v>
      </c>
      <c r="C83" s="98">
        <v>1418</v>
      </c>
      <c r="D83" s="96">
        <v>-73</v>
      </c>
      <c r="E83" s="20">
        <v>-4.896042924211938E-2</v>
      </c>
    </row>
    <row r="84" spans="1:5">
      <c r="A84" s="51" t="s">
        <v>364</v>
      </c>
      <c r="B84" s="99">
        <v>966</v>
      </c>
      <c r="C84" s="98">
        <v>835</v>
      </c>
      <c r="D84" s="96">
        <v>-131</v>
      </c>
      <c r="E84" s="20">
        <v>-0.13561076604554864</v>
      </c>
    </row>
    <row r="85" spans="1:5">
      <c r="A85" s="51" t="s">
        <v>8</v>
      </c>
      <c r="B85" s="99">
        <v>506</v>
      </c>
      <c r="C85" s="98">
        <v>566</v>
      </c>
      <c r="D85" s="96">
        <v>60</v>
      </c>
      <c r="E85" s="20">
        <v>0.11857707509881422</v>
      </c>
    </row>
    <row r="86" spans="1:5">
      <c r="A86" s="51" t="s">
        <v>9</v>
      </c>
      <c r="B86" s="99">
        <v>166</v>
      </c>
      <c r="C86" s="98">
        <v>203</v>
      </c>
      <c r="D86" s="96">
        <v>37</v>
      </c>
      <c r="E86" s="20">
        <v>0.22289156626506024</v>
      </c>
    </row>
    <row r="87" spans="1:5">
      <c r="A87" s="51" t="s">
        <v>10</v>
      </c>
      <c r="B87" s="99">
        <v>2545</v>
      </c>
      <c r="C87" s="98">
        <v>2657</v>
      </c>
      <c r="D87" s="96">
        <v>112</v>
      </c>
      <c r="E87" s="20">
        <v>4.4007858546168961E-2</v>
      </c>
    </row>
    <row r="88" spans="1:5">
      <c r="A88" s="51" t="s">
        <v>11</v>
      </c>
      <c r="B88" s="99">
        <v>76</v>
      </c>
      <c r="C88" s="98">
        <v>65</v>
      </c>
      <c r="D88" s="96">
        <v>-11</v>
      </c>
      <c r="E88" s="20">
        <v>-0.14473684210526316</v>
      </c>
    </row>
    <row r="89" spans="1:5">
      <c r="A89" s="51" t="s">
        <v>12</v>
      </c>
      <c r="B89" s="99">
        <v>31</v>
      </c>
      <c r="C89" s="98">
        <v>26</v>
      </c>
      <c r="D89" s="96">
        <v>-5</v>
      </c>
      <c r="E89" s="20">
        <v>-0.16129032258064516</v>
      </c>
    </row>
    <row r="90" spans="1:5">
      <c r="A90" s="51" t="s">
        <v>13</v>
      </c>
      <c r="B90" s="99" t="s">
        <v>23</v>
      </c>
      <c r="C90" s="98" t="s">
        <v>23</v>
      </c>
      <c r="D90" s="98" t="s">
        <v>23</v>
      </c>
      <c r="E90" s="52" t="s">
        <v>23</v>
      </c>
    </row>
    <row r="91" spans="1:5">
      <c r="A91" s="51" t="s">
        <v>14</v>
      </c>
      <c r="B91" s="99">
        <v>5</v>
      </c>
      <c r="C91" s="98">
        <v>8</v>
      </c>
      <c r="D91" s="96">
        <v>3</v>
      </c>
      <c r="E91" s="20">
        <v>0.6</v>
      </c>
    </row>
    <row r="92" spans="1:5">
      <c r="A92" s="51" t="s">
        <v>15</v>
      </c>
      <c r="B92" s="99">
        <v>1</v>
      </c>
      <c r="C92" s="98">
        <v>1</v>
      </c>
      <c r="D92" s="96">
        <v>0</v>
      </c>
      <c r="E92" s="20">
        <v>0</v>
      </c>
    </row>
    <row r="93" spans="1:5">
      <c r="A93" s="51" t="s">
        <v>16</v>
      </c>
      <c r="B93" s="99">
        <v>6351</v>
      </c>
      <c r="C93" s="98">
        <v>6363</v>
      </c>
      <c r="D93" s="96">
        <v>12</v>
      </c>
      <c r="E93" s="20">
        <v>1.8894662257912141E-3</v>
      </c>
    </row>
    <row r="94" spans="1:5" ht="31">
      <c r="A94" s="49" t="s">
        <v>24</v>
      </c>
      <c r="B94" s="70" t="s">
        <v>387</v>
      </c>
      <c r="C94" s="70" t="s">
        <v>388</v>
      </c>
      <c r="D94" s="70" t="s">
        <v>389</v>
      </c>
      <c r="E94" s="70" t="s">
        <v>390</v>
      </c>
    </row>
    <row r="95" spans="1:5">
      <c r="A95" s="51" t="s">
        <v>6</v>
      </c>
      <c r="B95" s="99">
        <v>564</v>
      </c>
      <c r="C95" s="99">
        <v>565</v>
      </c>
      <c r="D95" s="96">
        <v>1</v>
      </c>
      <c r="E95" s="20">
        <v>1.7730496453900709E-3</v>
      </c>
    </row>
    <row r="96" spans="1:5">
      <c r="A96" s="51" t="s">
        <v>7</v>
      </c>
      <c r="B96" s="99">
        <v>1491</v>
      </c>
      <c r="C96" s="99">
        <v>1373</v>
      </c>
      <c r="D96" s="96">
        <v>-118</v>
      </c>
      <c r="E96" s="20">
        <v>-7.9141515761234071E-2</v>
      </c>
    </row>
    <row r="97" spans="1:5">
      <c r="A97" s="51" t="s">
        <v>364</v>
      </c>
      <c r="B97" s="99">
        <v>966</v>
      </c>
      <c r="C97" s="99">
        <v>809</v>
      </c>
      <c r="D97" s="96">
        <v>-157</v>
      </c>
      <c r="E97" s="20">
        <v>-0.16252587991718426</v>
      </c>
    </row>
    <row r="98" spans="1:5">
      <c r="A98" s="51" t="s">
        <v>8</v>
      </c>
      <c r="B98" s="99">
        <v>506</v>
      </c>
      <c r="C98" s="99">
        <v>548</v>
      </c>
      <c r="D98" s="96">
        <v>42</v>
      </c>
      <c r="E98" s="20">
        <v>8.3003952569169967E-2</v>
      </c>
    </row>
    <row r="99" spans="1:5">
      <c r="A99" s="51" t="s">
        <v>9</v>
      </c>
      <c r="B99" s="99">
        <v>166</v>
      </c>
      <c r="C99" s="99">
        <v>197</v>
      </c>
      <c r="D99" s="96">
        <v>31</v>
      </c>
      <c r="E99" s="20">
        <v>0.18674698795180722</v>
      </c>
    </row>
    <row r="100" spans="1:5">
      <c r="A100" s="51" t="s">
        <v>10</v>
      </c>
      <c r="B100" s="99">
        <v>2545</v>
      </c>
      <c r="C100" s="99">
        <v>2574</v>
      </c>
      <c r="D100" s="96">
        <v>29</v>
      </c>
      <c r="E100" s="20">
        <v>1.1394891944990177E-2</v>
      </c>
    </row>
    <row r="101" spans="1:5">
      <c r="A101" s="51" t="s">
        <v>11</v>
      </c>
      <c r="B101" s="99">
        <v>76</v>
      </c>
      <c r="C101" s="99">
        <v>63</v>
      </c>
      <c r="D101" s="96">
        <v>-13</v>
      </c>
      <c r="E101" s="20">
        <v>-0.17105263157894737</v>
      </c>
    </row>
    <row r="102" spans="1:5">
      <c r="A102" s="51" t="s">
        <v>12</v>
      </c>
      <c r="B102" s="99">
        <v>31</v>
      </c>
      <c r="C102" s="99">
        <v>25</v>
      </c>
      <c r="D102" s="96">
        <v>-6</v>
      </c>
      <c r="E102" s="20">
        <v>-0.19354838709677419</v>
      </c>
    </row>
    <row r="103" spans="1:5">
      <c r="A103" s="51" t="s">
        <v>13</v>
      </c>
      <c r="B103" s="99" t="s">
        <v>23</v>
      </c>
      <c r="C103" s="99" t="s">
        <v>23</v>
      </c>
      <c r="D103" s="99" t="s">
        <v>23</v>
      </c>
      <c r="E103" s="53" t="s">
        <v>23</v>
      </c>
    </row>
    <row r="104" spans="1:5">
      <c r="A104" s="51" t="s">
        <v>14</v>
      </c>
      <c r="B104" s="99">
        <v>5</v>
      </c>
      <c r="C104" s="99">
        <v>8</v>
      </c>
      <c r="D104" s="96">
        <v>3</v>
      </c>
      <c r="E104" s="20">
        <v>0.6</v>
      </c>
    </row>
    <row r="105" spans="1:5">
      <c r="A105" s="51" t="s">
        <v>15</v>
      </c>
      <c r="B105" s="99">
        <v>1</v>
      </c>
      <c r="C105" s="99">
        <v>1</v>
      </c>
      <c r="D105" s="96">
        <v>0</v>
      </c>
      <c r="E105" s="20">
        <v>0</v>
      </c>
    </row>
    <row r="106" spans="1:5">
      <c r="A106" s="51" t="s">
        <v>16</v>
      </c>
      <c r="B106" s="99">
        <v>6351</v>
      </c>
      <c r="C106" s="99">
        <v>6164</v>
      </c>
      <c r="D106" s="96">
        <v>-187</v>
      </c>
      <c r="E106" s="20">
        <v>-2.9444182018579752E-2</v>
      </c>
    </row>
    <row r="107" spans="1:5" ht="31">
      <c r="A107" s="50" t="s">
        <v>25</v>
      </c>
      <c r="B107" s="69" t="s">
        <v>387</v>
      </c>
      <c r="C107" s="69" t="s">
        <v>388</v>
      </c>
      <c r="D107" s="69" t="s">
        <v>389</v>
      </c>
      <c r="E107" s="69" t="s">
        <v>390</v>
      </c>
    </row>
    <row r="108" spans="1:5">
      <c r="A108" s="51" t="s">
        <v>6</v>
      </c>
      <c r="B108" s="98">
        <v>100</v>
      </c>
      <c r="C108" s="98">
        <v>100</v>
      </c>
      <c r="D108" s="96">
        <v>0</v>
      </c>
      <c r="E108" s="20">
        <v>0</v>
      </c>
    </row>
    <row r="109" spans="1:5">
      <c r="A109" s="51" t="s">
        <v>7</v>
      </c>
      <c r="B109" s="98">
        <v>2766</v>
      </c>
      <c r="C109" s="98">
        <v>3047</v>
      </c>
      <c r="D109" s="96">
        <v>281</v>
      </c>
      <c r="E109" s="20">
        <v>0.10159074475777295</v>
      </c>
    </row>
    <row r="110" spans="1:5">
      <c r="A110" s="51" t="s">
        <v>364</v>
      </c>
      <c r="B110" s="98">
        <v>6470</v>
      </c>
      <c r="C110" s="98">
        <v>6921</v>
      </c>
      <c r="D110" s="96">
        <v>451</v>
      </c>
      <c r="E110" s="20">
        <v>6.9706336939721794E-2</v>
      </c>
    </row>
    <row r="111" spans="1:5">
      <c r="A111" s="51" t="s">
        <v>8</v>
      </c>
      <c r="B111" s="98">
        <v>361</v>
      </c>
      <c r="C111" s="98">
        <v>421</v>
      </c>
      <c r="D111" s="96">
        <v>60</v>
      </c>
      <c r="E111" s="20">
        <v>0.16620498614958448</v>
      </c>
    </row>
    <row r="112" spans="1:5">
      <c r="A112" s="51" t="s">
        <v>9</v>
      </c>
      <c r="B112" s="99" t="s">
        <v>23</v>
      </c>
      <c r="C112" s="99" t="s">
        <v>23</v>
      </c>
      <c r="D112" s="99" t="s">
        <v>23</v>
      </c>
      <c r="E112" s="53" t="s">
        <v>23</v>
      </c>
    </row>
    <row r="113" spans="1:5">
      <c r="A113" s="51" t="s">
        <v>10</v>
      </c>
      <c r="B113" s="99" t="s">
        <v>23</v>
      </c>
      <c r="C113" s="99" t="s">
        <v>23</v>
      </c>
      <c r="D113" s="99" t="s">
        <v>23</v>
      </c>
      <c r="E113" s="53" t="s">
        <v>23</v>
      </c>
    </row>
    <row r="114" spans="1:5">
      <c r="A114" s="51" t="s">
        <v>11</v>
      </c>
      <c r="B114" s="99" t="s">
        <v>23</v>
      </c>
      <c r="C114" s="99" t="s">
        <v>23</v>
      </c>
      <c r="D114" s="99" t="s">
        <v>23</v>
      </c>
      <c r="E114" s="53" t="s">
        <v>23</v>
      </c>
    </row>
    <row r="115" spans="1:5">
      <c r="A115" s="51" t="s">
        <v>12</v>
      </c>
      <c r="B115" s="99" t="s">
        <v>23</v>
      </c>
      <c r="C115" s="99" t="s">
        <v>23</v>
      </c>
      <c r="D115" s="99" t="s">
        <v>23</v>
      </c>
      <c r="E115" s="53" t="s">
        <v>23</v>
      </c>
    </row>
    <row r="116" spans="1:5">
      <c r="A116" s="51" t="s">
        <v>13</v>
      </c>
      <c r="B116" s="99" t="s">
        <v>23</v>
      </c>
      <c r="C116" s="99" t="s">
        <v>23</v>
      </c>
      <c r="D116" s="99" t="s">
        <v>23</v>
      </c>
      <c r="E116" s="53" t="s">
        <v>23</v>
      </c>
    </row>
    <row r="117" spans="1:5">
      <c r="A117" s="51" t="s">
        <v>14</v>
      </c>
      <c r="B117" s="99" t="s">
        <v>23</v>
      </c>
      <c r="C117" s="99" t="s">
        <v>23</v>
      </c>
      <c r="D117" s="99" t="s">
        <v>23</v>
      </c>
      <c r="E117" s="53" t="s">
        <v>23</v>
      </c>
    </row>
    <row r="118" spans="1:5">
      <c r="A118" s="51" t="s">
        <v>15</v>
      </c>
      <c r="B118" s="99">
        <v>2</v>
      </c>
      <c r="C118" s="99">
        <v>2</v>
      </c>
      <c r="D118" s="96">
        <v>0</v>
      </c>
      <c r="E118" s="20">
        <v>0</v>
      </c>
    </row>
    <row r="119" spans="1:5" s="17" customFormat="1">
      <c r="A119" s="51" t="s">
        <v>16</v>
      </c>
      <c r="B119" s="99">
        <v>9700</v>
      </c>
      <c r="C119" s="99">
        <v>10491</v>
      </c>
      <c r="D119" s="96">
        <v>791</v>
      </c>
      <c r="E119" s="20">
        <v>8.1546391752577316E-2</v>
      </c>
    </row>
    <row r="120" spans="1:5" ht="31">
      <c r="A120" s="49" t="s">
        <v>26</v>
      </c>
      <c r="B120" s="70" t="s">
        <v>387</v>
      </c>
      <c r="C120" s="70" t="s">
        <v>388</v>
      </c>
      <c r="D120" s="70" t="s">
        <v>389</v>
      </c>
      <c r="E120" s="70" t="s">
        <v>390</v>
      </c>
    </row>
    <row r="121" spans="1:5">
      <c r="A121" s="51" t="s">
        <v>6</v>
      </c>
      <c r="B121" s="99">
        <v>100</v>
      </c>
      <c r="C121" s="99">
        <v>97</v>
      </c>
      <c r="D121" s="96">
        <v>-3</v>
      </c>
      <c r="E121" s="20">
        <v>-0.03</v>
      </c>
    </row>
    <row r="122" spans="1:5">
      <c r="A122" s="51" t="s">
        <v>7</v>
      </c>
      <c r="B122" s="99">
        <v>2766</v>
      </c>
      <c r="C122" s="99">
        <v>2952</v>
      </c>
      <c r="D122" s="96">
        <v>186</v>
      </c>
      <c r="E122" s="20">
        <v>6.7245119305856832E-2</v>
      </c>
    </row>
    <row r="123" spans="1:5">
      <c r="A123" s="51" t="s">
        <v>364</v>
      </c>
      <c r="B123" s="99">
        <v>6470</v>
      </c>
      <c r="C123" s="99">
        <v>6704</v>
      </c>
      <c r="D123" s="96">
        <v>234</v>
      </c>
      <c r="E123" s="20">
        <v>3.6166924265842351E-2</v>
      </c>
    </row>
    <row r="124" spans="1:5">
      <c r="A124" s="51" t="s">
        <v>8</v>
      </c>
      <c r="B124" s="99">
        <v>361</v>
      </c>
      <c r="C124" s="99">
        <v>408</v>
      </c>
      <c r="D124" s="96">
        <v>47</v>
      </c>
      <c r="E124" s="20">
        <v>0.13019390581717452</v>
      </c>
    </row>
    <row r="125" spans="1:5">
      <c r="A125" s="51" t="s">
        <v>9</v>
      </c>
      <c r="B125" s="99" t="s">
        <v>23</v>
      </c>
      <c r="C125" s="99" t="s">
        <v>23</v>
      </c>
      <c r="D125" s="99" t="s">
        <v>23</v>
      </c>
      <c r="E125" s="53" t="s">
        <v>23</v>
      </c>
    </row>
    <row r="126" spans="1:5">
      <c r="A126" s="51" t="s">
        <v>10</v>
      </c>
      <c r="B126" s="99" t="s">
        <v>23</v>
      </c>
      <c r="C126" s="99" t="s">
        <v>23</v>
      </c>
      <c r="D126" s="99" t="s">
        <v>23</v>
      </c>
      <c r="E126" s="53" t="s">
        <v>23</v>
      </c>
    </row>
    <row r="127" spans="1:5">
      <c r="A127" s="51" t="s">
        <v>11</v>
      </c>
      <c r="B127" s="99" t="s">
        <v>23</v>
      </c>
      <c r="C127" s="99" t="s">
        <v>23</v>
      </c>
      <c r="D127" s="99" t="s">
        <v>23</v>
      </c>
      <c r="E127" s="53" t="s">
        <v>23</v>
      </c>
    </row>
    <row r="128" spans="1:5">
      <c r="A128" s="51" t="s">
        <v>12</v>
      </c>
      <c r="B128" s="99" t="s">
        <v>23</v>
      </c>
      <c r="C128" s="99" t="s">
        <v>23</v>
      </c>
      <c r="D128" s="99" t="s">
        <v>23</v>
      </c>
      <c r="E128" s="53" t="s">
        <v>23</v>
      </c>
    </row>
    <row r="129" spans="1:5">
      <c r="A129" s="51" t="s">
        <v>13</v>
      </c>
      <c r="B129" s="99" t="s">
        <v>23</v>
      </c>
      <c r="C129" s="99" t="s">
        <v>23</v>
      </c>
      <c r="D129" s="99" t="s">
        <v>23</v>
      </c>
      <c r="E129" s="53" t="s">
        <v>23</v>
      </c>
    </row>
    <row r="130" spans="1:5">
      <c r="A130" s="51" t="s">
        <v>14</v>
      </c>
      <c r="B130" s="99" t="s">
        <v>23</v>
      </c>
      <c r="C130" s="99" t="s">
        <v>23</v>
      </c>
      <c r="D130" s="99" t="s">
        <v>23</v>
      </c>
      <c r="E130" s="53" t="s">
        <v>23</v>
      </c>
    </row>
    <row r="131" spans="1:5">
      <c r="A131" s="51" t="s">
        <v>15</v>
      </c>
      <c r="B131" s="99">
        <v>2</v>
      </c>
      <c r="C131" s="99">
        <v>2</v>
      </c>
      <c r="D131" s="96">
        <v>0</v>
      </c>
      <c r="E131" s="20">
        <v>0</v>
      </c>
    </row>
    <row r="132" spans="1:5" s="17" customFormat="1">
      <c r="A132" s="51" t="s">
        <v>16</v>
      </c>
      <c r="B132" s="99">
        <v>9700</v>
      </c>
      <c r="C132" s="99">
        <v>10163</v>
      </c>
      <c r="D132" s="96">
        <v>463</v>
      </c>
      <c r="E132" s="20">
        <v>4.7731958762886599E-2</v>
      </c>
    </row>
    <row r="133" spans="1:5" ht="31">
      <c r="A133" s="50" t="s">
        <v>27</v>
      </c>
      <c r="B133" s="100" t="s">
        <v>387</v>
      </c>
      <c r="C133" s="100" t="s">
        <v>388</v>
      </c>
      <c r="D133" s="100" t="s">
        <v>389</v>
      </c>
      <c r="E133" s="69" t="s">
        <v>390</v>
      </c>
    </row>
    <row r="134" spans="1:5">
      <c r="A134" s="51" t="s">
        <v>6</v>
      </c>
      <c r="B134" s="98">
        <v>272</v>
      </c>
      <c r="C134" s="98">
        <v>301</v>
      </c>
      <c r="D134" s="96">
        <v>29</v>
      </c>
      <c r="E134" s="20">
        <v>0.10661764705882353</v>
      </c>
    </row>
    <row r="135" spans="1:5">
      <c r="A135" s="51" t="s">
        <v>7</v>
      </c>
      <c r="B135" s="98">
        <v>50</v>
      </c>
      <c r="C135" s="98">
        <v>67</v>
      </c>
      <c r="D135" s="96">
        <v>17</v>
      </c>
      <c r="E135" s="20">
        <v>0.34</v>
      </c>
    </row>
    <row r="136" spans="1:5">
      <c r="A136" s="51" t="s">
        <v>364</v>
      </c>
      <c r="B136" s="98">
        <v>48</v>
      </c>
      <c r="C136" s="98">
        <v>50</v>
      </c>
      <c r="D136" s="96">
        <v>2</v>
      </c>
      <c r="E136" s="20">
        <v>4.1666666666666664E-2</v>
      </c>
    </row>
    <row r="137" spans="1:5">
      <c r="A137" s="51" t="s">
        <v>8</v>
      </c>
      <c r="B137" s="98">
        <v>352</v>
      </c>
      <c r="C137" s="98">
        <v>194</v>
      </c>
      <c r="D137" s="96">
        <v>-158</v>
      </c>
      <c r="E137" s="20">
        <v>-0.44886363636363635</v>
      </c>
    </row>
    <row r="138" spans="1:5">
      <c r="A138" s="51" t="s">
        <v>9</v>
      </c>
      <c r="B138" s="98">
        <v>139</v>
      </c>
      <c r="C138" s="98">
        <v>156</v>
      </c>
      <c r="D138" s="96">
        <v>17</v>
      </c>
      <c r="E138" s="20">
        <v>0.1223021582733813</v>
      </c>
    </row>
    <row r="139" spans="1:5">
      <c r="A139" s="51" t="s">
        <v>10</v>
      </c>
      <c r="B139" s="98">
        <v>195</v>
      </c>
      <c r="C139" s="98">
        <v>197</v>
      </c>
      <c r="D139" s="96">
        <v>2</v>
      </c>
      <c r="E139" s="20">
        <v>1.0256410256410256E-2</v>
      </c>
    </row>
    <row r="140" spans="1:5">
      <c r="A140" s="51" t="s">
        <v>11</v>
      </c>
      <c r="B140" s="98">
        <v>10</v>
      </c>
      <c r="C140" s="98">
        <v>11</v>
      </c>
      <c r="D140" s="96">
        <v>1</v>
      </c>
      <c r="E140" s="20">
        <v>0.1</v>
      </c>
    </row>
    <row r="141" spans="1:5">
      <c r="A141" s="51" t="s">
        <v>12</v>
      </c>
      <c r="B141" s="98">
        <v>16</v>
      </c>
      <c r="C141" s="98">
        <v>17</v>
      </c>
      <c r="D141" s="96">
        <v>1</v>
      </c>
      <c r="E141" s="20">
        <v>6.25E-2</v>
      </c>
    </row>
    <row r="142" spans="1:5">
      <c r="A142" s="51" t="s">
        <v>13</v>
      </c>
      <c r="B142" s="98" t="s">
        <v>23</v>
      </c>
      <c r="C142" s="98" t="s">
        <v>23</v>
      </c>
      <c r="D142" s="98" t="s">
        <v>23</v>
      </c>
      <c r="E142" s="52" t="s">
        <v>23</v>
      </c>
    </row>
    <row r="143" spans="1:5">
      <c r="A143" s="51" t="s">
        <v>14</v>
      </c>
      <c r="B143" s="98">
        <v>6</v>
      </c>
      <c r="C143" s="98">
        <v>7</v>
      </c>
      <c r="D143" s="96">
        <v>1</v>
      </c>
      <c r="E143" s="20">
        <v>0.16666666666666666</v>
      </c>
    </row>
    <row r="144" spans="1:5">
      <c r="A144" s="51" t="s">
        <v>15</v>
      </c>
      <c r="B144" s="98">
        <v>14</v>
      </c>
      <c r="C144" s="98">
        <v>15</v>
      </c>
      <c r="D144" s="96">
        <v>1</v>
      </c>
      <c r="E144" s="20">
        <v>7.1428571428571425E-2</v>
      </c>
    </row>
    <row r="145" spans="1:5">
      <c r="A145" s="51" t="s">
        <v>16</v>
      </c>
      <c r="B145" s="98">
        <v>1103</v>
      </c>
      <c r="C145" s="98">
        <v>1015</v>
      </c>
      <c r="D145" s="96">
        <v>-88</v>
      </c>
      <c r="E145" s="20">
        <v>-7.9782411604714415E-2</v>
      </c>
    </row>
    <row r="146" spans="1:5" ht="31">
      <c r="A146" s="49" t="s">
        <v>28</v>
      </c>
      <c r="B146" s="70" t="s">
        <v>387</v>
      </c>
      <c r="C146" s="70" t="s">
        <v>388</v>
      </c>
      <c r="D146" s="70" t="s">
        <v>389</v>
      </c>
      <c r="E146" s="70" t="s">
        <v>390</v>
      </c>
    </row>
    <row r="147" spans="1:5">
      <c r="A147" s="51" t="s">
        <v>6</v>
      </c>
      <c r="B147" s="99">
        <v>272</v>
      </c>
      <c r="C147" s="99">
        <v>292</v>
      </c>
      <c r="D147" s="96">
        <v>20</v>
      </c>
      <c r="E147" s="20">
        <v>7.3529411764705885E-2</v>
      </c>
    </row>
    <row r="148" spans="1:5">
      <c r="A148" s="51" t="s">
        <v>7</v>
      </c>
      <c r="B148" s="99">
        <v>50</v>
      </c>
      <c r="C148" s="99">
        <v>65</v>
      </c>
      <c r="D148" s="96">
        <v>15</v>
      </c>
      <c r="E148" s="20">
        <v>0.3</v>
      </c>
    </row>
    <row r="149" spans="1:5">
      <c r="A149" s="51" t="s">
        <v>364</v>
      </c>
      <c r="B149" s="99">
        <v>48</v>
      </c>
      <c r="C149" s="99">
        <v>49</v>
      </c>
      <c r="D149" s="96">
        <v>1</v>
      </c>
      <c r="E149" s="20">
        <v>2.0833333333333332E-2</v>
      </c>
    </row>
    <row r="150" spans="1:5">
      <c r="A150" s="51" t="s">
        <v>8</v>
      </c>
      <c r="B150" s="99">
        <v>352</v>
      </c>
      <c r="C150" s="99">
        <v>188</v>
      </c>
      <c r="D150" s="96">
        <v>-164</v>
      </c>
      <c r="E150" s="20">
        <v>-0.46590909090909088</v>
      </c>
    </row>
    <row r="151" spans="1:5">
      <c r="A151" s="51" t="s">
        <v>9</v>
      </c>
      <c r="B151" s="99">
        <v>139</v>
      </c>
      <c r="C151" s="99">
        <v>151</v>
      </c>
      <c r="D151" s="96">
        <v>12</v>
      </c>
      <c r="E151" s="20">
        <v>8.6330935251798566E-2</v>
      </c>
    </row>
    <row r="152" spans="1:5">
      <c r="A152" s="51" t="s">
        <v>10</v>
      </c>
      <c r="B152" s="99">
        <v>195</v>
      </c>
      <c r="C152" s="99">
        <v>190</v>
      </c>
      <c r="D152" s="96">
        <v>-5</v>
      </c>
      <c r="E152" s="20">
        <v>-2.564102564102564E-2</v>
      </c>
    </row>
    <row r="153" spans="1:5">
      <c r="A153" s="51" t="s">
        <v>11</v>
      </c>
      <c r="B153" s="99">
        <v>10</v>
      </c>
      <c r="C153" s="99">
        <v>10</v>
      </c>
      <c r="D153" s="96">
        <v>0</v>
      </c>
      <c r="E153" s="20">
        <v>0</v>
      </c>
    </row>
    <row r="154" spans="1:5">
      <c r="A154" s="51" t="s">
        <v>12</v>
      </c>
      <c r="B154" s="99">
        <v>16</v>
      </c>
      <c r="C154" s="99">
        <v>17</v>
      </c>
      <c r="D154" s="96">
        <v>1</v>
      </c>
      <c r="E154" s="20">
        <v>6.25E-2</v>
      </c>
    </row>
    <row r="155" spans="1:5">
      <c r="A155" s="51" t="s">
        <v>13</v>
      </c>
      <c r="B155" s="99" t="s">
        <v>23</v>
      </c>
      <c r="C155" s="99" t="s">
        <v>23</v>
      </c>
      <c r="D155" s="99" t="s">
        <v>23</v>
      </c>
      <c r="E155" s="53" t="s">
        <v>23</v>
      </c>
    </row>
    <row r="156" spans="1:5">
      <c r="A156" s="51" t="s">
        <v>14</v>
      </c>
      <c r="B156" s="99">
        <v>6</v>
      </c>
      <c r="C156" s="99">
        <v>6</v>
      </c>
      <c r="D156" s="96">
        <v>0</v>
      </c>
      <c r="E156" s="20">
        <v>0</v>
      </c>
    </row>
    <row r="157" spans="1:5">
      <c r="A157" s="51" t="s">
        <v>15</v>
      </c>
      <c r="B157" s="99">
        <v>14</v>
      </c>
      <c r="C157" s="99">
        <v>15</v>
      </c>
      <c r="D157" s="96">
        <v>1</v>
      </c>
      <c r="E157" s="20">
        <v>7.1428571428571425E-2</v>
      </c>
    </row>
    <row r="158" spans="1:5">
      <c r="A158" s="51" t="s">
        <v>16</v>
      </c>
      <c r="B158" s="99">
        <v>1103</v>
      </c>
      <c r="C158" s="99">
        <v>983</v>
      </c>
      <c r="D158" s="96">
        <v>-120</v>
      </c>
      <c r="E158" s="20">
        <v>-0.10879419764279238</v>
      </c>
    </row>
  </sheetData>
  <hyperlinks>
    <hyperlink ref="A1" location="Contents!A1" display="Contents" xr:uid="{00000000-0004-0000-0100-000000000000}"/>
  </hyperlink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01"/>
  <sheetViews>
    <sheetView zoomScale="70" zoomScaleNormal="70" workbookViewId="0">
      <pane ySplit="4" topLeftCell="A82" activePane="bottomLeft" state="frozen"/>
      <selection pane="bottomLeft" activeCell="A3" sqref="A3:I101"/>
    </sheetView>
  </sheetViews>
  <sheetFormatPr defaultColWidth="8.84375" defaultRowHeight="15.5"/>
  <cols>
    <col min="1" max="1" width="59.4609375" style="15" bestFit="1" customWidth="1"/>
    <col min="2" max="2" width="11.23046875" style="15" customWidth="1"/>
    <col min="3" max="3" width="10.69140625" style="15" customWidth="1"/>
    <col min="4" max="4" width="10.765625" style="15" customWidth="1"/>
    <col min="5" max="5" width="10.84375" style="15" bestFit="1" customWidth="1"/>
    <col min="6" max="6" width="9.84375" style="15" customWidth="1"/>
    <col min="7" max="7" width="10.84375" style="15" customWidth="1"/>
    <col min="8" max="8" width="11.07421875" style="15" customWidth="1"/>
    <col min="9" max="9" width="10.84375" style="15" bestFit="1" customWidth="1"/>
    <col min="10" max="16384" width="8.84375" style="15"/>
  </cols>
  <sheetData>
    <row r="1" spans="1:20" ht="17.5">
      <c r="A1" s="16" t="s">
        <v>0</v>
      </c>
    </row>
    <row r="2" spans="1:20" ht="25">
      <c r="A2" s="59" t="str">
        <f>'TME, Resource, Capital and AME'!A2</f>
        <v xml:space="preserve">Budget 2023-24: </v>
      </c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0" ht="20">
      <c r="A3" s="21" t="s">
        <v>426</v>
      </c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9"/>
    </row>
    <row r="4" spans="1:20" ht="46.5">
      <c r="A4" s="55" t="s">
        <v>29</v>
      </c>
      <c r="B4" s="56" t="s">
        <v>30</v>
      </c>
      <c r="C4" s="56" t="s">
        <v>31</v>
      </c>
      <c r="D4" s="56" t="s">
        <v>32</v>
      </c>
      <c r="E4" s="56" t="s">
        <v>33</v>
      </c>
      <c r="F4" s="57" t="s">
        <v>34</v>
      </c>
      <c r="G4" s="58" t="s">
        <v>35</v>
      </c>
      <c r="H4" s="58" t="s">
        <v>384</v>
      </c>
      <c r="I4" s="58" t="s">
        <v>385</v>
      </c>
      <c r="J4" s="1"/>
      <c r="K4" s="1"/>
      <c r="L4" s="1"/>
      <c r="M4" s="1"/>
      <c r="N4" s="1"/>
      <c r="O4" s="1"/>
      <c r="P4" s="1"/>
      <c r="Q4" s="1"/>
      <c r="R4" s="1"/>
      <c r="S4" s="1"/>
      <c r="T4" s="19"/>
    </row>
    <row r="5" spans="1:20">
      <c r="A5" s="82" t="s">
        <v>36</v>
      </c>
      <c r="B5" s="110">
        <v>11969.4</v>
      </c>
      <c r="C5" s="110">
        <v>12429.4</v>
      </c>
      <c r="D5" s="110">
        <v>13199.3</v>
      </c>
      <c r="E5" s="110">
        <v>13375.6</v>
      </c>
      <c r="F5" s="110">
        <v>13761.6</v>
      </c>
      <c r="G5" s="111">
        <v>14483.9</v>
      </c>
      <c r="H5" s="112">
        <v>17824.900000000001</v>
      </c>
      <c r="I5" s="112">
        <v>18525.900000000001</v>
      </c>
    </row>
    <row r="6" spans="1:20">
      <c r="A6" s="83" t="s">
        <v>382</v>
      </c>
      <c r="B6" s="105">
        <v>234.1</v>
      </c>
      <c r="C6" s="105">
        <v>62.8</v>
      </c>
      <c r="D6" s="105">
        <v>45.1</v>
      </c>
      <c r="E6" s="105" t="s">
        <v>23</v>
      </c>
      <c r="F6" s="105" t="s">
        <v>23</v>
      </c>
      <c r="G6" s="112" t="s">
        <v>23</v>
      </c>
      <c r="H6" s="112" t="s">
        <v>23</v>
      </c>
      <c r="I6" s="112" t="s">
        <v>23</v>
      </c>
    </row>
    <row r="7" spans="1:20">
      <c r="A7" s="83" t="s">
        <v>38</v>
      </c>
      <c r="B7" s="105">
        <v>10.8</v>
      </c>
      <c r="C7" s="105">
        <v>15.8</v>
      </c>
      <c r="D7" s="105">
        <v>16.3</v>
      </c>
      <c r="E7" s="105">
        <v>15.7</v>
      </c>
      <c r="F7" s="105">
        <v>16.7</v>
      </c>
      <c r="G7" s="112">
        <v>17.7</v>
      </c>
      <c r="H7" s="112">
        <v>17.100000000000001</v>
      </c>
      <c r="I7" s="112">
        <v>21.2</v>
      </c>
    </row>
    <row r="8" spans="1:20" s="17" customFormat="1">
      <c r="A8" s="101" t="s">
        <v>39</v>
      </c>
      <c r="B8" s="106">
        <v>12214.3</v>
      </c>
      <c r="C8" s="106">
        <v>12508</v>
      </c>
      <c r="D8" s="106">
        <v>13260.7</v>
      </c>
      <c r="E8" s="106">
        <v>13391.3</v>
      </c>
      <c r="F8" s="106">
        <v>13778.3</v>
      </c>
      <c r="G8" s="113">
        <v>14501.6</v>
      </c>
      <c r="H8" s="113">
        <v>17842</v>
      </c>
      <c r="I8" s="113">
        <v>18547.099999999999</v>
      </c>
    </row>
    <row r="9" spans="1:20" s="17" customFormat="1">
      <c r="A9" s="83" t="s">
        <v>381</v>
      </c>
      <c r="B9" s="105">
        <v>10733.5</v>
      </c>
      <c r="C9" s="105">
        <v>10877.8</v>
      </c>
      <c r="D9" s="105">
        <v>10336.6</v>
      </c>
      <c r="E9" s="105">
        <v>10462.1</v>
      </c>
      <c r="F9" s="107">
        <v>10703.6</v>
      </c>
      <c r="G9" s="112">
        <v>11397.7</v>
      </c>
      <c r="H9" s="112">
        <v>12668.9</v>
      </c>
      <c r="I9" s="112">
        <v>12811.7</v>
      </c>
    </row>
    <row r="10" spans="1:20">
      <c r="A10" s="83" t="s">
        <v>40</v>
      </c>
      <c r="B10" s="105">
        <v>23.7</v>
      </c>
      <c r="C10" s="105">
        <v>18.399999999999999</v>
      </c>
      <c r="D10" s="105">
        <v>21.6</v>
      </c>
      <c r="E10" s="105">
        <v>21.2</v>
      </c>
      <c r="F10" s="105">
        <v>22.1</v>
      </c>
      <c r="G10" s="112">
        <v>21.9</v>
      </c>
      <c r="H10" s="112">
        <v>140.6</v>
      </c>
      <c r="I10" s="112">
        <v>37.200000000000003</v>
      </c>
    </row>
    <row r="11" spans="1:20">
      <c r="A11" s="83" t="s">
        <v>41</v>
      </c>
      <c r="B11" s="105">
        <v>548.20000000000005</v>
      </c>
      <c r="C11" s="105">
        <v>636.1</v>
      </c>
      <c r="D11" s="105" t="s">
        <v>23</v>
      </c>
      <c r="E11" s="105" t="s">
        <v>23</v>
      </c>
      <c r="F11" s="105" t="s">
        <v>23</v>
      </c>
      <c r="G11" s="105" t="s">
        <v>23</v>
      </c>
      <c r="H11" s="105" t="s">
        <v>23</v>
      </c>
      <c r="I11" s="112" t="s">
        <v>23</v>
      </c>
    </row>
    <row r="12" spans="1:20">
      <c r="A12" s="83" t="s">
        <v>42</v>
      </c>
      <c r="B12" s="105" t="s">
        <v>23</v>
      </c>
      <c r="C12" s="105" t="s">
        <v>23</v>
      </c>
      <c r="D12" s="105">
        <v>616.79999999999995</v>
      </c>
      <c r="E12" s="105">
        <v>633.9</v>
      </c>
      <c r="F12" s="105">
        <v>787.7</v>
      </c>
      <c r="G12" s="112">
        <v>877</v>
      </c>
      <c r="H12" s="112">
        <v>890.6</v>
      </c>
      <c r="I12" s="112">
        <v>624</v>
      </c>
    </row>
    <row r="13" spans="1:20">
      <c r="A13" s="84" t="s">
        <v>43</v>
      </c>
      <c r="B13" s="105">
        <v>21.7</v>
      </c>
      <c r="C13" s="105">
        <v>22.5</v>
      </c>
      <c r="D13" s="105">
        <v>23.8</v>
      </c>
      <c r="E13" s="105">
        <v>25.1</v>
      </c>
      <c r="F13" s="105">
        <v>23.1</v>
      </c>
      <c r="G13" s="112">
        <v>28.1</v>
      </c>
      <c r="H13" s="112">
        <v>31.1</v>
      </c>
      <c r="I13" s="112">
        <v>39.4</v>
      </c>
    </row>
    <row r="14" spans="1:20" s="17" customFormat="1">
      <c r="A14" s="83" t="s">
        <v>44</v>
      </c>
      <c r="B14" s="105" t="s">
        <v>23</v>
      </c>
      <c r="C14" s="105" t="s">
        <v>23</v>
      </c>
      <c r="D14" s="105">
        <v>1.4</v>
      </c>
      <c r="E14" s="105">
        <v>12.4</v>
      </c>
      <c r="F14" s="105">
        <v>258.89999999999998</v>
      </c>
      <c r="G14" s="112">
        <v>149.5</v>
      </c>
      <c r="H14" s="112">
        <v>278</v>
      </c>
      <c r="I14" s="112">
        <v>378.1</v>
      </c>
    </row>
    <row r="15" spans="1:20">
      <c r="A15" s="84" t="s">
        <v>45</v>
      </c>
      <c r="B15" s="105" t="s">
        <v>23</v>
      </c>
      <c r="C15" s="105" t="s">
        <v>23</v>
      </c>
      <c r="D15" s="105" t="s">
        <v>23</v>
      </c>
      <c r="E15" s="105" t="s">
        <v>23</v>
      </c>
      <c r="F15" s="105" t="s">
        <v>23</v>
      </c>
      <c r="G15" s="112">
        <v>350.8</v>
      </c>
      <c r="H15" s="112">
        <v>3378.3</v>
      </c>
      <c r="I15" s="112">
        <v>3484.4</v>
      </c>
    </row>
    <row r="16" spans="1:20">
      <c r="A16" s="84" t="s">
        <v>380</v>
      </c>
      <c r="B16" s="108" t="s">
        <v>23</v>
      </c>
      <c r="C16" s="108" t="s">
        <v>23</v>
      </c>
      <c r="D16" s="108">
        <v>61.5</v>
      </c>
      <c r="E16" s="108">
        <v>60.1</v>
      </c>
      <c r="F16" s="108">
        <v>67.3</v>
      </c>
      <c r="G16" s="112">
        <v>76.7</v>
      </c>
      <c r="H16" s="112">
        <v>160.5</v>
      </c>
      <c r="I16" s="112">
        <v>19.8</v>
      </c>
    </row>
    <row r="17" spans="1:9">
      <c r="A17" s="83" t="s">
        <v>379</v>
      </c>
      <c r="B17" s="105" t="s">
        <v>23</v>
      </c>
      <c r="C17" s="105" t="s">
        <v>23</v>
      </c>
      <c r="D17" s="105" t="s">
        <v>23</v>
      </c>
      <c r="E17" s="105" t="s">
        <v>23</v>
      </c>
      <c r="F17" s="105" t="s">
        <v>23</v>
      </c>
      <c r="G17" s="112" t="s">
        <v>23</v>
      </c>
      <c r="H17" s="112" t="s">
        <v>23</v>
      </c>
      <c r="I17" s="112">
        <v>3.8</v>
      </c>
    </row>
    <row r="18" spans="1:9">
      <c r="A18" s="83" t="s">
        <v>46</v>
      </c>
      <c r="B18" s="105">
        <v>9.1999999999999993</v>
      </c>
      <c r="C18" s="105">
        <v>13.3</v>
      </c>
      <c r="D18" s="105" t="s">
        <v>23</v>
      </c>
      <c r="E18" s="105" t="s">
        <v>23</v>
      </c>
      <c r="F18" s="105" t="s">
        <v>23</v>
      </c>
      <c r="G18" s="105" t="s">
        <v>23</v>
      </c>
      <c r="H18" s="105" t="s">
        <v>23</v>
      </c>
      <c r="I18" s="105" t="s">
        <v>23</v>
      </c>
    </row>
    <row r="19" spans="1:9">
      <c r="A19" s="83" t="s">
        <v>47</v>
      </c>
      <c r="B19" s="105">
        <v>1.8</v>
      </c>
      <c r="C19" s="105" t="s">
        <v>23</v>
      </c>
      <c r="D19" s="105" t="s">
        <v>23</v>
      </c>
      <c r="E19" s="105" t="s">
        <v>23</v>
      </c>
      <c r="F19" s="105" t="s">
        <v>23</v>
      </c>
      <c r="G19" s="112" t="s">
        <v>23</v>
      </c>
      <c r="H19" s="112" t="s">
        <v>23</v>
      </c>
      <c r="I19" s="112" t="s">
        <v>23</v>
      </c>
    </row>
    <row r="20" spans="1:9">
      <c r="A20" s="83" t="s">
        <v>48</v>
      </c>
      <c r="B20" s="105">
        <v>2.9</v>
      </c>
      <c r="C20" s="105">
        <v>2.9</v>
      </c>
      <c r="D20" s="105">
        <v>2.9</v>
      </c>
      <c r="E20" s="105">
        <v>3</v>
      </c>
      <c r="F20" s="105">
        <v>2.9</v>
      </c>
      <c r="G20" s="105">
        <v>3.3</v>
      </c>
      <c r="H20" s="105">
        <v>3.3</v>
      </c>
      <c r="I20" s="105">
        <v>3.3</v>
      </c>
    </row>
    <row r="21" spans="1:9">
      <c r="A21" s="83" t="s">
        <v>49</v>
      </c>
      <c r="B21" s="105">
        <v>4.4000000000000004</v>
      </c>
      <c r="C21" s="105">
        <v>4.3</v>
      </c>
      <c r="D21" s="105">
        <v>4</v>
      </c>
      <c r="E21" s="105">
        <v>4</v>
      </c>
      <c r="F21" s="105">
        <v>4.2</v>
      </c>
      <c r="G21" s="105">
        <v>4.5999999999999996</v>
      </c>
      <c r="H21" s="105">
        <v>4.5</v>
      </c>
      <c r="I21" s="112">
        <v>4.4000000000000004</v>
      </c>
    </row>
    <row r="22" spans="1:9" s="17" customFormat="1">
      <c r="A22" s="101" t="s">
        <v>378</v>
      </c>
      <c r="B22" s="106">
        <v>11345.4</v>
      </c>
      <c r="C22" s="106">
        <v>11575.3</v>
      </c>
      <c r="D22" s="106">
        <v>11068.6</v>
      </c>
      <c r="E22" s="106">
        <v>11221.8</v>
      </c>
      <c r="F22" s="106">
        <v>11870</v>
      </c>
      <c r="G22" s="113">
        <v>12909.6</v>
      </c>
      <c r="H22" s="113">
        <v>17555.900000000001</v>
      </c>
      <c r="I22" s="113">
        <v>17406.2</v>
      </c>
    </row>
    <row r="23" spans="1:9">
      <c r="A23" s="83" t="s">
        <v>50</v>
      </c>
      <c r="B23" s="105">
        <v>3613.9</v>
      </c>
      <c r="C23" s="105">
        <v>3429.5</v>
      </c>
      <c r="D23" s="105">
        <v>3301.1</v>
      </c>
      <c r="E23" s="105">
        <v>4569.5</v>
      </c>
      <c r="F23" s="105">
        <v>5841.5</v>
      </c>
      <c r="G23" s="112">
        <v>4373.7</v>
      </c>
      <c r="H23" s="112">
        <v>5207.3</v>
      </c>
      <c r="I23" s="112">
        <v>6020.7</v>
      </c>
    </row>
    <row r="24" spans="1:9">
      <c r="A24" s="83" t="s">
        <v>51</v>
      </c>
      <c r="B24" s="105">
        <v>62.1</v>
      </c>
      <c r="C24" s="105">
        <v>48.9</v>
      </c>
      <c r="D24" s="105">
        <v>40.700000000000003</v>
      </c>
      <c r="E24" s="105">
        <v>36.200000000000003</v>
      </c>
      <c r="F24" s="105">
        <v>53.3</v>
      </c>
      <c r="G24" s="112">
        <v>103.5</v>
      </c>
      <c r="H24" s="112">
        <v>149.19999999999999</v>
      </c>
      <c r="I24" s="112">
        <v>126.9</v>
      </c>
    </row>
    <row r="25" spans="1:9">
      <c r="A25" s="83" t="s">
        <v>52</v>
      </c>
      <c r="B25" s="105">
        <v>5</v>
      </c>
      <c r="C25" s="105">
        <v>5.2</v>
      </c>
      <c r="D25" s="105">
        <v>4.4000000000000004</v>
      </c>
      <c r="E25" s="105">
        <v>6.6</v>
      </c>
      <c r="F25" s="105">
        <v>10.4</v>
      </c>
      <c r="G25" s="112">
        <v>11.2</v>
      </c>
      <c r="H25" s="112">
        <v>13.4</v>
      </c>
      <c r="I25" s="112">
        <v>13.2</v>
      </c>
    </row>
    <row r="26" spans="1:9">
      <c r="A26" s="83" t="s">
        <v>53</v>
      </c>
      <c r="B26" s="109">
        <v>0.6</v>
      </c>
      <c r="C26" s="105">
        <v>1.1000000000000001</v>
      </c>
      <c r="D26" s="105">
        <v>1.4</v>
      </c>
      <c r="E26" s="105">
        <v>2.2000000000000002</v>
      </c>
      <c r="F26" s="105">
        <v>1.7</v>
      </c>
      <c r="G26" s="112">
        <v>2.4</v>
      </c>
      <c r="H26" s="112">
        <v>1.9</v>
      </c>
      <c r="I26" s="112">
        <v>-0.1</v>
      </c>
    </row>
    <row r="27" spans="1:9">
      <c r="A27" s="83" t="s">
        <v>54</v>
      </c>
      <c r="B27" s="107" t="s">
        <v>23</v>
      </c>
      <c r="C27" s="105">
        <v>4.5999999999999996</v>
      </c>
      <c r="D27" s="105">
        <v>4.5999999999999996</v>
      </c>
      <c r="E27" s="105">
        <v>5.5</v>
      </c>
      <c r="F27" s="105">
        <v>7.4</v>
      </c>
      <c r="G27" s="112">
        <v>8.9</v>
      </c>
      <c r="H27" s="112">
        <v>6.6</v>
      </c>
      <c r="I27" s="112">
        <v>6.6</v>
      </c>
    </row>
    <row r="28" spans="1:9">
      <c r="A28" s="83" t="s">
        <v>55</v>
      </c>
      <c r="B28" s="107" t="s">
        <v>23</v>
      </c>
      <c r="C28" s="107" t="s">
        <v>23</v>
      </c>
      <c r="D28" s="107">
        <v>0.9</v>
      </c>
      <c r="E28" s="107">
        <v>1.5</v>
      </c>
      <c r="F28" s="107">
        <v>1.6</v>
      </c>
      <c r="G28" s="112">
        <v>1.9</v>
      </c>
      <c r="H28" s="112">
        <v>2</v>
      </c>
      <c r="I28" s="112">
        <v>1.9</v>
      </c>
    </row>
    <row r="29" spans="1:9">
      <c r="A29" s="85" t="s">
        <v>56</v>
      </c>
      <c r="B29" s="105" t="s">
        <v>23</v>
      </c>
      <c r="C29" s="105" t="s">
        <v>23</v>
      </c>
      <c r="D29" s="105" t="s">
        <v>23</v>
      </c>
      <c r="E29" s="105" t="s">
        <v>23</v>
      </c>
      <c r="F29" s="105" t="s">
        <v>23</v>
      </c>
      <c r="G29" s="112">
        <v>-50</v>
      </c>
      <c r="H29" s="112">
        <v>26.2</v>
      </c>
      <c r="I29" s="112">
        <v>1.8</v>
      </c>
    </row>
    <row r="30" spans="1:9" s="17" customFormat="1">
      <c r="A30" s="85" t="s">
        <v>366</v>
      </c>
      <c r="B30" s="105">
        <v>67.5</v>
      </c>
      <c r="C30" s="105">
        <v>67.2</v>
      </c>
      <c r="D30" s="105">
        <v>68.400000000000006</v>
      </c>
      <c r="E30" s="105">
        <v>76.400000000000006</v>
      </c>
      <c r="F30" s="105">
        <v>91.8</v>
      </c>
      <c r="G30" s="112">
        <v>81.099999999999994</v>
      </c>
      <c r="H30" s="112">
        <v>111.7</v>
      </c>
      <c r="I30" s="112">
        <v>109.1</v>
      </c>
    </row>
    <row r="31" spans="1:9">
      <c r="A31" s="83" t="s">
        <v>57</v>
      </c>
      <c r="B31" s="105">
        <v>259.8</v>
      </c>
      <c r="C31" s="105">
        <v>258.89999999999998</v>
      </c>
      <c r="D31" s="105">
        <v>236</v>
      </c>
      <c r="E31" s="105">
        <v>304.39999999999998</v>
      </c>
      <c r="F31" s="105">
        <v>433</v>
      </c>
      <c r="G31" s="112">
        <v>407.6</v>
      </c>
      <c r="H31" s="112">
        <v>1437.3</v>
      </c>
      <c r="I31" s="112">
        <v>880</v>
      </c>
    </row>
    <row r="32" spans="1:9">
      <c r="A32" s="83" t="s">
        <v>58</v>
      </c>
      <c r="B32" s="109">
        <v>2</v>
      </c>
      <c r="C32" s="109">
        <v>2.1</v>
      </c>
      <c r="D32" s="105">
        <v>2.5</v>
      </c>
      <c r="E32" s="105">
        <v>3.6</v>
      </c>
      <c r="F32" s="105">
        <v>7.8</v>
      </c>
      <c r="G32" s="112">
        <v>15.2</v>
      </c>
      <c r="H32" s="112">
        <v>12.6</v>
      </c>
      <c r="I32" s="112">
        <v>10.8</v>
      </c>
    </row>
    <row r="33" spans="1:9">
      <c r="A33" s="83" t="s">
        <v>59</v>
      </c>
      <c r="B33" s="105" t="s">
        <v>23</v>
      </c>
      <c r="C33" s="105" t="s">
        <v>23</v>
      </c>
      <c r="D33" s="105" t="s">
        <v>23</v>
      </c>
      <c r="E33" s="105" t="s">
        <v>23</v>
      </c>
      <c r="F33" s="105" t="s">
        <v>23</v>
      </c>
      <c r="G33" s="112" t="s">
        <v>23</v>
      </c>
      <c r="H33" s="112">
        <v>64.400000000000006</v>
      </c>
      <c r="I33" s="112">
        <v>154.5</v>
      </c>
    </row>
    <row r="34" spans="1:9">
      <c r="A34" s="83" t="s">
        <v>60</v>
      </c>
      <c r="B34" s="105">
        <v>21.6</v>
      </c>
      <c r="C34" s="105">
        <v>18</v>
      </c>
      <c r="D34" s="105">
        <v>16.8</v>
      </c>
      <c r="E34" s="105">
        <v>35.299999999999997</v>
      </c>
      <c r="F34" s="105">
        <v>45.2</v>
      </c>
      <c r="G34" s="112">
        <v>45.9</v>
      </c>
      <c r="H34" s="112">
        <v>87.1</v>
      </c>
      <c r="I34" s="112">
        <v>71.8</v>
      </c>
    </row>
    <row r="35" spans="1:9">
      <c r="A35" s="83" t="s">
        <v>61</v>
      </c>
      <c r="B35" s="105" t="s">
        <v>23</v>
      </c>
      <c r="C35" s="105" t="s">
        <v>23</v>
      </c>
      <c r="D35" s="105">
        <v>50.1</v>
      </c>
      <c r="E35" s="105">
        <v>-0.5</v>
      </c>
      <c r="F35" s="105">
        <v>-4.5999999999999996</v>
      </c>
      <c r="G35" s="112" t="s">
        <v>23</v>
      </c>
      <c r="H35" s="112">
        <v>38.6</v>
      </c>
      <c r="I35" s="112">
        <v>-1.7</v>
      </c>
    </row>
    <row r="36" spans="1:9">
      <c r="A36" s="83" t="s">
        <v>62</v>
      </c>
      <c r="B36" s="105" t="s">
        <v>23</v>
      </c>
      <c r="C36" s="105" t="s">
        <v>23</v>
      </c>
      <c r="D36" s="105">
        <v>-32.4</v>
      </c>
      <c r="E36" s="105">
        <v>-4.5</v>
      </c>
      <c r="F36" s="105" t="s">
        <v>23</v>
      </c>
      <c r="G36" s="112" t="s">
        <v>23</v>
      </c>
      <c r="H36" s="112">
        <v>-0.7</v>
      </c>
      <c r="I36" s="112">
        <v>-0.4</v>
      </c>
    </row>
    <row r="37" spans="1:9">
      <c r="A37" s="83" t="s">
        <v>377</v>
      </c>
      <c r="B37" s="105">
        <v>3.9</v>
      </c>
      <c r="C37" s="105">
        <v>32.9</v>
      </c>
      <c r="D37" s="105">
        <v>-7.1</v>
      </c>
      <c r="E37" s="105" t="s">
        <v>23</v>
      </c>
      <c r="F37" s="105" t="s">
        <v>23</v>
      </c>
      <c r="G37" s="105" t="s">
        <v>23</v>
      </c>
      <c r="H37" s="105" t="s">
        <v>23</v>
      </c>
      <c r="I37" s="112" t="s">
        <v>23</v>
      </c>
    </row>
    <row r="38" spans="1:9">
      <c r="A38" s="85" t="s">
        <v>142</v>
      </c>
      <c r="B38" s="109" t="s">
        <v>23</v>
      </c>
      <c r="C38" s="109">
        <v>33.1</v>
      </c>
      <c r="D38" s="109">
        <v>44.4</v>
      </c>
      <c r="E38" s="105">
        <v>43.7</v>
      </c>
      <c r="F38" s="105">
        <v>91.7</v>
      </c>
      <c r="G38" s="105">
        <v>114.9</v>
      </c>
      <c r="H38" s="105">
        <v>218.3</v>
      </c>
      <c r="I38" s="112">
        <v>343.1</v>
      </c>
    </row>
    <row r="39" spans="1:9">
      <c r="A39" s="83" t="s">
        <v>376</v>
      </c>
      <c r="B39" s="105">
        <v>90.7</v>
      </c>
      <c r="C39" s="105" t="s">
        <v>23</v>
      </c>
      <c r="D39" s="105" t="s">
        <v>23</v>
      </c>
      <c r="E39" s="105" t="s">
        <v>23</v>
      </c>
      <c r="F39" s="105" t="s">
        <v>23</v>
      </c>
      <c r="G39" s="112" t="s">
        <v>23</v>
      </c>
      <c r="H39" s="112" t="s">
        <v>23</v>
      </c>
      <c r="I39" s="112" t="s">
        <v>23</v>
      </c>
    </row>
    <row r="40" spans="1:9">
      <c r="A40" s="83" t="s">
        <v>367</v>
      </c>
      <c r="B40" s="105" t="s">
        <v>23</v>
      </c>
      <c r="C40" s="105">
        <v>78</v>
      </c>
      <c r="D40" s="105">
        <v>81.900000000000006</v>
      </c>
      <c r="E40" s="105">
        <v>63.5</v>
      </c>
      <c r="F40" s="105">
        <v>13.1</v>
      </c>
      <c r="G40" s="112">
        <v>33.5</v>
      </c>
      <c r="H40" s="112">
        <v>103.4</v>
      </c>
      <c r="I40" s="112">
        <v>146.4</v>
      </c>
    </row>
    <row r="41" spans="1:9">
      <c r="A41" s="83" t="s">
        <v>63</v>
      </c>
      <c r="B41" s="105" t="s">
        <v>23</v>
      </c>
      <c r="C41" s="105" t="s">
        <v>23</v>
      </c>
      <c r="D41" s="105" t="s">
        <v>23</v>
      </c>
      <c r="E41" s="105" t="s">
        <v>23</v>
      </c>
      <c r="F41" s="105" t="s">
        <v>23</v>
      </c>
      <c r="G41" s="112">
        <v>16.2</v>
      </c>
      <c r="H41" s="112">
        <v>84.7</v>
      </c>
      <c r="I41" s="112">
        <v>115.1</v>
      </c>
    </row>
    <row r="42" spans="1:9" s="17" customFormat="1">
      <c r="A42" s="83" t="s">
        <v>64</v>
      </c>
      <c r="B42" s="105">
        <v>54.3</v>
      </c>
      <c r="C42" s="105">
        <v>47.5</v>
      </c>
      <c r="D42" s="105">
        <v>49.3</v>
      </c>
      <c r="E42" s="105">
        <v>50.4</v>
      </c>
      <c r="F42" s="105">
        <v>54.6</v>
      </c>
      <c r="G42" s="112">
        <v>61.5</v>
      </c>
      <c r="H42" s="112">
        <v>137.69999999999999</v>
      </c>
      <c r="I42" s="112">
        <v>113.8</v>
      </c>
    </row>
    <row r="43" spans="1:9" s="17" customFormat="1">
      <c r="A43" s="101" t="s">
        <v>375</v>
      </c>
      <c r="B43" s="114">
        <v>4181.3999999999996</v>
      </c>
      <c r="C43" s="114">
        <v>4027</v>
      </c>
      <c r="D43" s="114">
        <v>3863</v>
      </c>
      <c r="E43" s="114">
        <v>5193.8</v>
      </c>
      <c r="F43" s="114">
        <v>6648.5</v>
      </c>
      <c r="G43" s="113">
        <v>5227.5</v>
      </c>
      <c r="H43" s="113">
        <v>7701.7</v>
      </c>
      <c r="I43" s="113">
        <v>8113.5</v>
      </c>
    </row>
    <row r="44" spans="1:9" s="17" customFormat="1">
      <c r="A44" s="82" t="s">
        <v>65</v>
      </c>
      <c r="B44" s="110">
        <v>156.80000000000001</v>
      </c>
      <c r="C44" s="110">
        <v>173</v>
      </c>
      <c r="D44" s="110">
        <v>183.4</v>
      </c>
      <c r="E44" s="110">
        <v>213.3</v>
      </c>
      <c r="F44" s="110">
        <v>257.3</v>
      </c>
      <c r="G44" s="112">
        <v>293.3</v>
      </c>
      <c r="H44" s="112">
        <v>382.6</v>
      </c>
      <c r="I44" s="112">
        <v>304.89999999999998</v>
      </c>
    </row>
    <row r="45" spans="1:9">
      <c r="A45" s="82" t="s">
        <v>66</v>
      </c>
      <c r="B45" s="110">
        <v>96.5</v>
      </c>
      <c r="C45" s="110">
        <v>89.5</v>
      </c>
      <c r="D45" s="110">
        <v>80.599999999999994</v>
      </c>
      <c r="E45" s="110">
        <v>155</v>
      </c>
      <c r="F45" s="110">
        <v>133.19999999999999</v>
      </c>
      <c r="G45" s="112">
        <v>153.30000000000001</v>
      </c>
      <c r="H45" s="112">
        <v>176.2</v>
      </c>
      <c r="I45" s="112">
        <v>167.5</v>
      </c>
    </row>
    <row r="46" spans="1:9">
      <c r="A46" s="86" t="s">
        <v>428</v>
      </c>
      <c r="B46" s="112">
        <v>810.1</v>
      </c>
      <c r="C46" s="112">
        <v>883.1</v>
      </c>
      <c r="D46" s="112">
        <v>906.7</v>
      </c>
      <c r="E46" s="112">
        <v>881</v>
      </c>
      <c r="F46" s="112">
        <v>1583.8</v>
      </c>
      <c r="G46" s="112">
        <v>1143.4000000000001</v>
      </c>
      <c r="H46" s="112">
        <v>1239.5</v>
      </c>
      <c r="I46" s="112">
        <v>300.89999999999998</v>
      </c>
    </row>
    <row r="47" spans="1:9" s="17" customFormat="1">
      <c r="A47" s="86" t="s">
        <v>67</v>
      </c>
      <c r="B47" s="105">
        <v>1712.6</v>
      </c>
      <c r="C47" s="105">
        <v>1693.8</v>
      </c>
      <c r="D47" s="105">
        <v>1780.8</v>
      </c>
      <c r="E47" s="105">
        <v>1645.3</v>
      </c>
      <c r="F47" s="105">
        <v>2014.9</v>
      </c>
      <c r="G47" s="112">
        <v>2124</v>
      </c>
      <c r="H47" s="112">
        <v>2055.6</v>
      </c>
      <c r="I47" s="112">
        <v>1999</v>
      </c>
    </row>
    <row r="48" spans="1:9">
      <c r="A48" s="86" t="s">
        <v>68</v>
      </c>
      <c r="B48" s="112">
        <v>6</v>
      </c>
      <c r="C48" s="112">
        <v>4.8</v>
      </c>
      <c r="D48" s="112">
        <v>4.5</v>
      </c>
      <c r="E48" s="112">
        <v>5.0999999999999996</v>
      </c>
      <c r="F48" s="112">
        <v>5.8</v>
      </c>
      <c r="G48" s="112">
        <v>10.3</v>
      </c>
      <c r="H48" s="112">
        <v>15.2</v>
      </c>
      <c r="I48" s="112">
        <v>16.7</v>
      </c>
    </row>
    <row r="49" spans="1:9">
      <c r="A49" s="86" t="s">
        <v>374</v>
      </c>
      <c r="B49" s="112" t="s">
        <v>23</v>
      </c>
      <c r="C49" s="112" t="s">
        <v>23</v>
      </c>
      <c r="D49" s="112" t="s">
        <v>23</v>
      </c>
      <c r="E49" s="112" t="s">
        <v>23</v>
      </c>
      <c r="F49" s="112">
        <v>7.7</v>
      </c>
      <c r="G49" s="112">
        <v>6.3</v>
      </c>
      <c r="H49" s="112">
        <v>27.8</v>
      </c>
      <c r="I49" s="112">
        <v>13.8</v>
      </c>
    </row>
    <row r="50" spans="1:9">
      <c r="A50" s="86" t="s">
        <v>368</v>
      </c>
      <c r="B50" s="112">
        <v>236.6</v>
      </c>
      <c r="C50" s="112">
        <v>255.2</v>
      </c>
      <c r="D50" s="112">
        <v>228.1</v>
      </c>
      <c r="E50" s="112">
        <v>239.9</v>
      </c>
      <c r="F50" s="112">
        <v>251</v>
      </c>
      <c r="G50" s="112">
        <v>262</v>
      </c>
      <c r="H50" s="112">
        <v>271.2</v>
      </c>
      <c r="I50" s="112">
        <v>263.2</v>
      </c>
    </row>
    <row r="51" spans="1:9" s="17" customFormat="1">
      <c r="A51" s="17" t="s">
        <v>373</v>
      </c>
      <c r="B51" s="113">
        <v>3018.6</v>
      </c>
      <c r="C51" s="113">
        <v>3099.4</v>
      </c>
      <c r="D51" s="113">
        <v>3184.1</v>
      </c>
      <c r="E51" s="113">
        <v>3139.6</v>
      </c>
      <c r="F51" s="113">
        <v>4253.7</v>
      </c>
      <c r="G51" s="113">
        <v>3992.6</v>
      </c>
      <c r="H51" s="113">
        <v>4168.3</v>
      </c>
      <c r="I51" s="113">
        <v>3066</v>
      </c>
    </row>
    <row r="52" spans="1:9">
      <c r="A52" s="82" t="s">
        <v>69</v>
      </c>
      <c r="B52" s="112">
        <v>28.3</v>
      </c>
      <c r="C52" s="112">
        <v>32.6</v>
      </c>
      <c r="D52" s="112">
        <v>25</v>
      </c>
      <c r="E52" s="112">
        <v>26.1</v>
      </c>
      <c r="F52" s="112">
        <v>29.4</v>
      </c>
      <c r="G52" s="112">
        <v>32.200000000000003</v>
      </c>
      <c r="H52" s="112">
        <v>38.299999999999997</v>
      </c>
      <c r="I52" s="112">
        <v>49.5</v>
      </c>
    </row>
    <row r="53" spans="1:9">
      <c r="A53" s="82" t="s">
        <v>70</v>
      </c>
      <c r="B53" s="112">
        <v>53.3</v>
      </c>
      <c r="C53" s="112">
        <v>40.9</v>
      </c>
      <c r="D53" s="112">
        <v>31.1</v>
      </c>
      <c r="E53" s="112">
        <v>32.9</v>
      </c>
      <c r="F53" s="112">
        <v>34.299999999999997</v>
      </c>
      <c r="G53" s="112">
        <v>36.299999999999997</v>
      </c>
      <c r="H53" s="112">
        <v>35.799999999999997</v>
      </c>
      <c r="I53" s="112">
        <v>41.2</v>
      </c>
    </row>
    <row r="54" spans="1:9">
      <c r="A54" s="82" t="s">
        <v>71</v>
      </c>
      <c r="B54" s="112">
        <v>17.5</v>
      </c>
      <c r="C54" s="112">
        <v>17.5</v>
      </c>
      <c r="D54" s="112">
        <v>17.399999999999999</v>
      </c>
      <c r="E54" s="112">
        <v>13.6</v>
      </c>
      <c r="F54" s="112">
        <v>17</v>
      </c>
      <c r="G54" s="112">
        <v>15.2</v>
      </c>
      <c r="H54" s="112">
        <v>21.3</v>
      </c>
      <c r="I54" s="112">
        <v>15.7</v>
      </c>
    </row>
    <row r="55" spans="1:9">
      <c r="A55" s="82" t="s">
        <v>72</v>
      </c>
      <c r="B55" s="112">
        <v>155.5</v>
      </c>
      <c r="C55" s="112">
        <v>145.69999999999999</v>
      </c>
      <c r="D55" s="112">
        <v>146.69999999999999</v>
      </c>
      <c r="E55" s="112">
        <v>140.9</v>
      </c>
      <c r="F55" s="112">
        <v>135.6</v>
      </c>
      <c r="G55" s="112">
        <v>158.6</v>
      </c>
      <c r="H55" s="112">
        <v>134</v>
      </c>
      <c r="I55" s="112">
        <v>133.6</v>
      </c>
    </row>
    <row r="56" spans="1:9">
      <c r="A56" s="82" t="s">
        <v>73</v>
      </c>
      <c r="B56" s="112">
        <v>1153.0999999999999</v>
      </c>
      <c r="C56" s="112">
        <v>1167.3</v>
      </c>
      <c r="D56" s="112">
        <v>1142.2</v>
      </c>
      <c r="E56" s="112">
        <v>1202.3</v>
      </c>
      <c r="F56" s="112">
        <v>1269.5999999999999</v>
      </c>
      <c r="G56" s="112">
        <v>1313.9</v>
      </c>
      <c r="H56" s="112">
        <v>1267</v>
      </c>
      <c r="I56" s="112">
        <v>1412.2</v>
      </c>
    </row>
    <row r="57" spans="1:9">
      <c r="A57" s="82" t="s">
        <v>74</v>
      </c>
      <c r="B57" s="112">
        <v>308.2</v>
      </c>
      <c r="C57" s="112">
        <v>307.8</v>
      </c>
      <c r="D57" s="112">
        <v>322.39999999999998</v>
      </c>
      <c r="E57" s="112">
        <v>322.2</v>
      </c>
      <c r="F57" s="112">
        <v>324.2</v>
      </c>
      <c r="G57" s="112">
        <v>339.9</v>
      </c>
      <c r="H57" s="112">
        <v>335.4</v>
      </c>
      <c r="I57" s="112">
        <v>344.6</v>
      </c>
    </row>
    <row r="58" spans="1:9">
      <c r="A58" s="82" t="s">
        <v>75</v>
      </c>
      <c r="B58" s="112">
        <v>28.7</v>
      </c>
      <c r="C58" s="112">
        <v>29.4</v>
      </c>
      <c r="D58" s="112">
        <v>37.1</v>
      </c>
      <c r="E58" s="112">
        <v>26.1</v>
      </c>
      <c r="F58" s="112">
        <v>30.9</v>
      </c>
      <c r="G58" s="112">
        <v>43.6</v>
      </c>
      <c r="H58" s="112">
        <v>45.8</v>
      </c>
      <c r="I58" s="112">
        <v>47.3</v>
      </c>
    </row>
    <row r="59" spans="1:9">
      <c r="A59" s="82" t="s">
        <v>76</v>
      </c>
      <c r="B59" s="112">
        <v>23.5</v>
      </c>
      <c r="C59" s="112">
        <v>25.9</v>
      </c>
      <c r="D59" s="112">
        <v>26.7</v>
      </c>
      <c r="E59" s="112">
        <v>54.9</v>
      </c>
      <c r="F59" s="112">
        <v>60.8</v>
      </c>
      <c r="G59" s="112">
        <v>63.2</v>
      </c>
      <c r="H59" s="112">
        <v>75.400000000000006</v>
      </c>
      <c r="I59" s="112">
        <v>71.8</v>
      </c>
    </row>
    <row r="60" spans="1:9">
      <c r="A60" s="82" t="s">
        <v>77</v>
      </c>
      <c r="B60" s="112">
        <v>3.8</v>
      </c>
      <c r="C60" s="112">
        <v>6.2</v>
      </c>
      <c r="D60" s="112">
        <v>3.8</v>
      </c>
      <c r="E60" s="112">
        <v>4.4000000000000004</v>
      </c>
      <c r="F60" s="112">
        <v>4.9000000000000004</v>
      </c>
      <c r="G60" s="112">
        <v>10.1</v>
      </c>
      <c r="H60" s="112">
        <v>11</v>
      </c>
      <c r="I60" s="112">
        <v>11.2</v>
      </c>
    </row>
    <row r="61" spans="1:9">
      <c r="A61" s="86" t="s">
        <v>78</v>
      </c>
      <c r="B61" s="112">
        <v>477.4</v>
      </c>
      <c r="C61" s="112">
        <v>312.3</v>
      </c>
      <c r="D61" s="112">
        <v>372.3</v>
      </c>
      <c r="E61" s="112">
        <v>406.1</v>
      </c>
      <c r="F61" s="112">
        <v>425.2</v>
      </c>
      <c r="G61" s="112">
        <v>493.5</v>
      </c>
      <c r="H61" s="112">
        <v>458.6</v>
      </c>
      <c r="I61" s="112">
        <v>514.9</v>
      </c>
    </row>
    <row r="62" spans="1:9">
      <c r="A62" s="86" t="s">
        <v>79</v>
      </c>
      <c r="B62" s="112">
        <v>73.900000000000006</v>
      </c>
      <c r="C62" s="112">
        <v>92.9</v>
      </c>
      <c r="D62" s="112">
        <v>108.1</v>
      </c>
      <c r="E62" s="112">
        <v>108.4</v>
      </c>
      <c r="F62" s="112">
        <v>131.69999999999999</v>
      </c>
      <c r="G62" s="112">
        <v>141.1</v>
      </c>
      <c r="H62" s="112">
        <v>145.30000000000001</v>
      </c>
      <c r="I62" s="112">
        <v>171.4</v>
      </c>
    </row>
    <row r="63" spans="1:9">
      <c r="A63" s="86" t="s">
        <v>80</v>
      </c>
      <c r="B63" s="112">
        <v>337.8</v>
      </c>
      <c r="C63" s="112">
        <v>332.2</v>
      </c>
      <c r="D63" s="112">
        <v>331.5</v>
      </c>
      <c r="E63" s="112">
        <v>341.3</v>
      </c>
      <c r="F63" s="112">
        <v>349.7</v>
      </c>
      <c r="G63" s="112">
        <v>373.3</v>
      </c>
      <c r="H63" s="112">
        <v>414.4</v>
      </c>
      <c r="I63" s="112">
        <v>444.5</v>
      </c>
    </row>
    <row r="64" spans="1:9" s="17" customFormat="1">
      <c r="A64" s="17" t="s">
        <v>81</v>
      </c>
      <c r="B64" s="113">
        <v>2661</v>
      </c>
      <c r="C64" s="113">
        <v>2510.6999999999998</v>
      </c>
      <c r="D64" s="113">
        <v>2564.3000000000002</v>
      </c>
      <c r="E64" s="113">
        <v>2679.2</v>
      </c>
      <c r="F64" s="113">
        <v>2813.3</v>
      </c>
      <c r="G64" s="113">
        <v>3020.9</v>
      </c>
      <c r="H64" s="113">
        <v>2982.3</v>
      </c>
      <c r="I64" s="113">
        <v>3258</v>
      </c>
    </row>
    <row r="65" spans="1:9">
      <c r="A65" s="86" t="s">
        <v>82</v>
      </c>
      <c r="B65" s="112">
        <v>53.5</v>
      </c>
      <c r="C65" s="112">
        <v>41.6</v>
      </c>
      <c r="D65" s="112">
        <v>36.200000000000003</v>
      </c>
      <c r="E65" s="112">
        <v>33.799999999999997</v>
      </c>
      <c r="F65" s="112">
        <v>89.5</v>
      </c>
      <c r="G65" s="112">
        <v>62.3</v>
      </c>
      <c r="H65" s="112">
        <v>170.4</v>
      </c>
      <c r="I65" s="112">
        <v>79.5</v>
      </c>
    </row>
    <row r="66" spans="1:9">
      <c r="A66" s="86" t="s">
        <v>83</v>
      </c>
      <c r="B66" s="112">
        <v>708.3</v>
      </c>
      <c r="C66" s="112">
        <v>748.6</v>
      </c>
      <c r="D66" s="112">
        <v>737.9</v>
      </c>
      <c r="E66" s="112">
        <v>776</v>
      </c>
      <c r="F66" s="112">
        <v>787.4</v>
      </c>
      <c r="G66" s="112">
        <v>996.7</v>
      </c>
      <c r="H66" s="112">
        <v>1581</v>
      </c>
      <c r="I66" s="112">
        <v>1515.5</v>
      </c>
    </row>
    <row r="67" spans="1:9">
      <c r="A67" s="86" t="s">
        <v>84</v>
      </c>
      <c r="B67" s="112">
        <v>252.7</v>
      </c>
      <c r="C67" s="112">
        <v>252.4</v>
      </c>
      <c r="D67" s="112">
        <v>250.2</v>
      </c>
      <c r="E67" s="112">
        <v>253.2</v>
      </c>
      <c r="F67" s="112">
        <v>263.39999999999998</v>
      </c>
      <c r="G67" s="112">
        <v>275.7</v>
      </c>
      <c r="H67" s="112">
        <v>402.8</v>
      </c>
      <c r="I67" s="112">
        <v>384.7</v>
      </c>
    </row>
    <row r="68" spans="1:9">
      <c r="A68" s="86" t="s">
        <v>372</v>
      </c>
      <c r="B68" s="112">
        <v>74.099999999999994</v>
      </c>
      <c r="C68" s="112">
        <v>66.400000000000006</v>
      </c>
      <c r="D68" s="112">
        <v>112.1</v>
      </c>
      <c r="E68" s="112">
        <v>185.4</v>
      </c>
      <c r="F68" s="112">
        <v>193.5</v>
      </c>
      <c r="G68" s="112">
        <v>201.3</v>
      </c>
      <c r="H68" s="112">
        <v>294.3</v>
      </c>
      <c r="I68" s="112">
        <v>289.10000000000002</v>
      </c>
    </row>
    <row r="69" spans="1:9">
      <c r="A69" s="86" t="s">
        <v>85</v>
      </c>
      <c r="B69" s="112">
        <v>578.79999999999995</v>
      </c>
      <c r="C69" s="112">
        <v>773.4</v>
      </c>
      <c r="D69" s="112">
        <v>785</v>
      </c>
      <c r="E69" s="112">
        <v>804.1</v>
      </c>
      <c r="F69" s="112">
        <v>649.9</v>
      </c>
      <c r="G69" s="112">
        <v>718.4</v>
      </c>
      <c r="H69" s="112">
        <v>620.9</v>
      </c>
      <c r="I69" s="112">
        <v>838.3</v>
      </c>
    </row>
    <row r="70" spans="1:9">
      <c r="A70" s="86" t="s">
        <v>86</v>
      </c>
      <c r="B70" s="112">
        <v>167.9</v>
      </c>
      <c r="C70" s="112">
        <v>205.7</v>
      </c>
      <c r="D70" s="112">
        <v>209.7</v>
      </c>
      <c r="E70" s="112">
        <v>237.8</v>
      </c>
      <c r="F70" s="112">
        <v>211.3</v>
      </c>
      <c r="G70" s="112">
        <v>245.1</v>
      </c>
      <c r="H70" s="112">
        <v>250.2</v>
      </c>
      <c r="I70" s="112">
        <v>258.2</v>
      </c>
    </row>
    <row r="71" spans="1:9">
      <c r="A71" s="86" t="s">
        <v>87</v>
      </c>
      <c r="B71" s="112">
        <v>56.9</v>
      </c>
      <c r="C71" s="112">
        <v>63.2</v>
      </c>
      <c r="D71" s="112">
        <v>57.6</v>
      </c>
      <c r="E71" s="112">
        <v>57.5</v>
      </c>
      <c r="F71" s="112">
        <v>95.8</v>
      </c>
      <c r="G71" s="112">
        <v>63.5</v>
      </c>
      <c r="H71" s="112">
        <v>114.2</v>
      </c>
      <c r="I71" s="112">
        <v>98.1</v>
      </c>
    </row>
    <row r="72" spans="1:9">
      <c r="A72" s="86" t="s">
        <v>88</v>
      </c>
      <c r="B72" s="112">
        <v>16.600000000000001</v>
      </c>
      <c r="C72" s="112">
        <v>14.6</v>
      </c>
      <c r="D72" s="112" t="s">
        <v>23</v>
      </c>
      <c r="E72" s="112" t="s">
        <v>23</v>
      </c>
      <c r="F72" s="112" t="s">
        <v>23</v>
      </c>
      <c r="G72" s="112" t="s">
        <v>23</v>
      </c>
      <c r="H72" s="112" t="s">
        <v>23</v>
      </c>
      <c r="I72" s="112" t="s">
        <v>23</v>
      </c>
    </row>
    <row r="73" spans="1:9">
      <c r="A73" s="86" t="s">
        <v>89</v>
      </c>
      <c r="B73" s="112">
        <v>69.2</v>
      </c>
      <c r="C73" s="112">
        <v>64.5</v>
      </c>
      <c r="D73" s="112">
        <v>64.900000000000006</v>
      </c>
      <c r="E73" s="112">
        <v>63.1</v>
      </c>
      <c r="F73" s="112">
        <v>62.8</v>
      </c>
      <c r="G73" s="112">
        <v>67.8</v>
      </c>
      <c r="H73" s="112">
        <v>63.3</v>
      </c>
      <c r="I73" s="112">
        <v>76.900000000000006</v>
      </c>
    </row>
    <row r="74" spans="1:9">
      <c r="A74" s="86" t="s">
        <v>90</v>
      </c>
      <c r="B74" s="112">
        <v>149.1</v>
      </c>
      <c r="C74" s="112">
        <v>155.80000000000001</v>
      </c>
      <c r="D74" s="112">
        <v>136.19999999999999</v>
      </c>
      <c r="E74" s="112">
        <v>144.80000000000001</v>
      </c>
      <c r="F74" s="112">
        <v>169.4</v>
      </c>
      <c r="G74" s="112">
        <v>192.5</v>
      </c>
      <c r="H74" s="112">
        <v>134.19999999999999</v>
      </c>
      <c r="I74" s="112">
        <v>164.8</v>
      </c>
    </row>
    <row r="75" spans="1:9">
      <c r="A75" s="86" t="s">
        <v>427</v>
      </c>
      <c r="B75" s="112">
        <v>15.1</v>
      </c>
      <c r="C75" s="112">
        <v>15.1</v>
      </c>
      <c r="D75" s="112">
        <v>15.4</v>
      </c>
      <c r="E75" s="112">
        <v>16.2</v>
      </c>
      <c r="F75" s="112">
        <v>16.100000000000001</v>
      </c>
      <c r="G75" s="112">
        <v>15</v>
      </c>
      <c r="H75" s="112">
        <v>21.2</v>
      </c>
      <c r="I75" s="112">
        <v>13.4</v>
      </c>
    </row>
    <row r="76" spans="1:9">
      <c r="A76" s="86" t="s">
        <v>91</v>
      </c>
      <c r="B76" s="112" t="s">
        <v>23</v>
      </c>
      <c r="C76" s="112" t="s">
        <v>23</v>
      </c>
      <c r="D76" s="112" t="s">
        <v>23</v>
      </c>
      <c r="E76" s="112" t="s">
        <v>23</v>
      </c>
      <c r="F76" s="112" t="s">
        <v>23</v>
      </c>
      <c r="G76" s="112" t="s">
        <v>23</v>
      </c>
      <c r="H76" s="112">
        <v>13</v>
      </c>
      <c r="I76" s="112">
        <v>10.199999999999999</v>
      </c>
    </row>
    <row r="77" spans="1:9">
      <c r="A77" s="86" t="s">
        <v>92</v>
      </c>
      <c r="B77" s="112">
        <v>-25.4</v>
      </c>
      <c r="C77" s="112">
        <v>-97.1</v>
      </c>
      <c r="D77" s="112">
        <v>-95.9</v>
      </c>
      <c r="E77" s="112">
        <v>22.6</v>
      </c>
      <c r="F77" s="112">
        <v>110.9</v>
      </c>
      <c r="G77" s="112">
        <v>114.6</v>
      </c>
      <c r="H77" s="112">
        <v>125</v>
      </c>
      <c r="I77" s="112">
        <v>127.5</v>
      </c>
    </row>
    <row r="78" spans="1:9">
      <c r="A78" s="86" t="s">
        <v>93</v>
      </c>
      <c r="B78" s="112">
        <v>56.4</v>
      </c>
      <c r="C78" s="112">
        <v>54.5</v>
      </c>
      <c r="D78" s="112">
        <v>56.1</v>
      </c>
      <c r="E78" s="112">
        <v>67.400000000000006</v>
      </c>
      <c r="F78" s="112">
        <v>68.400000000000006</v>
      </c>
      <c r="G78" s="112" t="s">
        <v>23</v>
      </c>
      <c r="H78" s="112" t="s">
        <v>23</v>
      </c>
      <c r="I78" s="112" t="s">
        <v>23</v>
      </c>
    </row>
    <row r="79" spans="1:9">
      <c r="A79" s="86" t="s">
        <v>94</v>
      </c>
      <c r="B79" s="112" t="s">
        <v>23</v>
      </c>
      <c r="C79" s="112" t="s">
        <v>23</v>
      </c>
      <c r="D79" s="112" t="s">
        <v>23</v>
      </c>
      <c r="E79" s="112" t="s">
        <v>23</v>
      </c>
      <c r="F79" s="112" t="s">
        <v>23</v>
      </c>
      <c r="G79" s="112">
        <v>19.399999999999999</v>
      </c>
      <c r="H79" s="112">
        <v>22.4</v>
      </c>
      <c r="I79" s="112">
        <v>43.7</v>
      </c>
    </row>
    <row r="80" spans="1:9">
      <c r="A80" s="86" t="s">
        <v>95</v>
      </c>
      <c r="B80" s="112" t="s">
        <v>23</v>
      </c>
      <c r="C80" s="112" t="s">
        <v>23</v>
      </c>
      <c r="D80" s="112" t="s">
        <v>23</v>
      </c>
      <c r="E80" s="112" t="s">
        <v>23</v>
      </c>
      <c r="F80" s="112" t="s">
        <v>23</v>
      </c>
      <c r="G80" s="112">
        <v>53.6</v>
      </c>
      <c r="H80" s="112">
        <v>44.2</v>
      </c>
      <c r="I80" s="112">
        <v>57.1</v>
      </c>
    </row>
    <row r="81" spans="1:9">
      <c r="A81" s="86" t="s">
        <v>10</v>
      </c>
      <c r="B81" s="112">
        <v>2173.1999999999998</v>
      </c>
      <c r="C81" s="112">
        <v>2358.6999999999998</v>
      </c>
      <c r="D81" s="112">
        <v>2365.4</v>
      </c>
      <c r="E81" s="112">
        <v>2661.9</v>
      </c>
      <c r="F81" s="112">
        <v>2718.4</v>
      </c>
      <c r="G81" s="112">
        <v>3025.9</v>
      </c>
      <c r="H81" s="112">
        <v>3857.1</v>
      </c>
      <c r="I81" s="112">
        <v>3957</v>
      </c>
    </row>
    <row r="82" spans="1:9">
      <c r="A82" s="86" t="s">
        <v>371</v>
      </c>
      <c r="B82" s="112">
        <v>163.6</v>
      </c>
      <c r="C82" s="112">
        <v>160.6</v>
      </c>
      <c r="D82" s="112">
        <v>195.5</v>
      </c>
      <c r="E82" s="112">
        <v>146.4</v>
      </c>
      <c r="F82" s="112">
        <v>177.8</v>
      </c>
      <c r="G82" s="112">
        <v>170.7</v>
      </c>
      <c r="H82" s="112">
        <v>734.9</v>
      </c>
      <c r="I82" s="112">
        <v>683.9</v>
      </c>
    </row>
    <row r="83" spans="1:9">
      <c r="A83" s="86" t="s">
        <v>96</v>
      </c>
      <c r="B83" s="112">
        <v>35.5</v>
      </c>
      <c r="C83" s="112">
        <v>82.9</v>
      </c>
      <c r="D83" s="112">
        <v>162.30000000000001</v>
      </c>
      <c r="E83" s="112">
        <v>174.9</v>
      </c>
      <c r="F83" s="112">
        <v>-35.4</v>
      </c>
      <c r="G83" s="112">
        <v>60.8</v>
      </c>
      <c r="H83" s="112">
        <v>-116.9</v>
      </c>
      <c r="I83" s="112">
        <v>42.9</v>
      </c>
    </row>
    <row r="84" spans="1:9">
      <c r="A84" s="86" t="s">
        <v>97</v>
      </c>
      <c r="B84" s="112">
        <v>5.6</v>
      </c>
      <c r="C84" s="112">
        <v>7.8</v>
      </c>
      <c r="D84" s="112">
        <v>4.4000000000000004</v>
      </c>
      <c r="E84" s="112">
        <v>5.4</v>
      </c>
      <c r="F84" s="112">
        <v>5</v>
      </c>
      <c r="G84" s="112">
        <v>6.5</v>
      </c>
      <c r="H84" s="112">
        <v>21.9</v>
      </c>
      <c r="I84" s="112">
        <v>13.3</v>
      </c>
    </row>
    <row r="85" spans="1:9">
      <c r="A85" s="86" t="s">
        <v>98</v>
      </c>
      <c r="B85" s="112">
        <v>53.8</v>
      </c>
      <c r="C85" s="112">
        <v>54.1</v>
      </c>
      <c r="D85" s="112">
        <v>55.6</v>
      </c>
      <c r="E85" s="112">
        <v>57.8</v>
      </c>
      <c r="F85" s="112">
        <v>54.6</v>
      </c>
      <c r="G85" s="112">
        <v>66.3</v>
      </c>
      <c r="H85" s="112">
        <v>79.5</v>
      </c>
      <c r="I85" s="112">
        <v>78.2</v>
      </c>
    </row>
    <row r="86" spans="1:9">
      <c r="A86" s="86" t="s">
        <v>369</v>
      </c>
      <c r="B86" s="112" t="s">
        <v>23</v>
      </c>
      <c r="C86" s="112" t="s">
        <v>23</v>
      </c>
      <c r="D86" s="112" t="s">
        <v>23</v>
      </c>
      <c r="E86" s="112" t="s">
        <v>23</v>
      </c>
      <c r="F86" s="112" t="s">
        <v>23</v>
      </c>
      <c r="G86" s="112" t="s">
        <v>23</v>
      </c>
      <c r="H86" s="112" t="s">
        <v>23</v>
      </c>
      <c r="I86" s="112">
        <v>9.1999999999999993</v>
      </c>
    </row>
    <row r="87" spans="1:9">
      <c r="A87" s="86" t="s">
        <v>11</v>
      </c>
      <c r="B87" s="112">
        <v>258.5</v>
      </c>
      <c r="C87" s="112">
        <v>305.39999999999998</v>
      </c>
      <c r="D87" s="112">
        <v>417.8</v>
      </c>
      <c r="E87" s="112">
        <v>384.5</v>
      </c>
      <c r="F87" s="112">
        <v>202.1</v>
      </c>
      <c r="G87" s="112">
        <v>304.3</v>
      </c>
      <c r="H87" s="112">
        <v>719.4</v>
      </c>
      <c r="I87" s="112">
        <v>827.5</v>
      </c>
    </row>
    <row r="88" spans="1:9">
      <c r="A88" s="86" t="s">
        <v>99</v>
      </c>
      <c r="B88" s="112">
        <v>153</v>
      </c>
      <c r="C88" s="112">
        <v>163.19999999999999</v>
      </c>
      <c r="D88" s="112">
        <v>165.1</v>
      </c>
      <c r="E88" s="112">
        <v>169.7</v>
      </c>
      <c r="F88" s="112">
        <v>185.8</v>
      </c>
      <c r="G88" s="112">
        <v>153.4</v>
      </c>
      <c r="H88" s="112">
        <v>262.8</v>
      </c>
      <c r="I88" s="112">
        <v>458.1</v>
      </c>
    </row>
    <row r="89" spans="1:9">
      <c r="A89" s="86" t="s">
        <v>100</v>
      </c>
      <c r="B89" s="112">
        <v>35.6</v>
      </c>
      <c r="C89" s="112" t="s">
        <v>23</v>
      </c>
      <c r="D89" s="112" t="s">
        <v>23</v>
      </c>
      <c r="E89" s="112" t="s">
        <v>23</v>
      </c>
      <c r="F89" s="112" t="s">
        <v>23</v>
      </c>
      <c r="G89" s="112" t="s">
        <v>23</v>
      </c>
      <c r="H89" s="112" t="s">
        <v>23</v>
      </c>
      <c r="I89" s="112" t="s">
        <v>23</v>
      </c>
    </row>
    <row r="90" spans="1:9">
      <c r="A90" s="86" t="s">
        <v>101</v>
      </c>
      <c r="B90" s="112">
        <v>19.899999999999999</v>
      </c>
      <c r="C90" s="112">
        <v>21.1</v>
      </c>
      <c r="D90" s="112">
        <v>25.6</v>
      </c>
      <c r="E90" s="112">
        <v>26.3</v>
      </c>
      <c r="F90" s="112">
        <v>34.1</v>
      </c>
      <c r="G90" s="112">
        <v>41.5</v>
      </c>
      <c r="H90" s="112">
        <v>50.8</v>
      </c>
      <c r="I90" s="112">
        <v>61.2</v>
      </c>
    </row>
    <row r="91" spans="1:9">
      <c r="A91" s="86" t="s">
        <v>102</v>
      </c>
      <c r="B91" s="112" t="s">
        <v>23</v>
      </c>
      <c r="C91" s="112">
        <v>45.3</v>
      </c>
      <c r="D91" s="112">
        <v>43.1</v>
      </c>
      <c r="E91" s="112">
        <v>41.5</v>
      </c>
      <c r="F91" s="112">
        <v>42.7</v>
      </c>
      <c r="G91" s="112">
        <v>40.700000000000003</v>
      </c>
      <c r="H91" s="112">
        <v>82.5</v>
      </c>
      <c r="I91" s="112">
        <v>77</v>
      </c>
    </row>
    <row r="92" spans="1:9">
      <c r="A92" s="86" t="s">
        <v>103</v>
      </c>
      <c r="B92" s="112">
        <v>12.2</v>
      </c>
      <c r="C92" s="112">
        <v>14.4</v>
      </c>
      <c r="D92" s="112">
        <v>11.8</v>
      </c>
      <c r="E92" s="112">
        <v>15</v>
      </c>
      <c r="F92" s="112">
        <v>15.6</v>
      </c>
      <c r="G92" s="112">
        <v>18.600000000000001</v>
      </c>
      <c r="H92" s="112">
        <v>21.3</v>
      </c>
      <c r="I92" s="112">
        <v>27.4</v>
      </c>
    </row>
    <row r="93" spans="1:9" s="17" customFormat="1">
      <c r="A93" s="17" t="s">
        <v>104</v>
      </c>
      <c r="B93" s="113">
        <v>220.7</v>
      </c>
      <c r="C93" s="113">
        <v>244</v>
      </c>
      <c r="D93" s="113">
        <v>245.6</v>
      </c>
      <c r="E93" s="113">
        <v>252.5</v>
      </c>
      <c r="F93" s="113">
        <v>278.2</v>
      </c>
      <c r="G93" s="113">
        <v>254.2</v>
      </c>
      <c r="H93" s="113">
        <v>417.3</v>
      </c>
      <c r="I93" s="113"/>
    </row>
    <row r="94" spans="1:9">
      <c r="A94" s="86" t="s">
        <v>105</v>
      </c>
      <c r="B94" s="112">
        <v>0.1</v>
      </c>
      <c r="C94" s="112">
        <v>1.5</v>
      </c>
      <c r="D94" s="112">
        <v>1.3</v>
      </c>
      <c r="E94" s="112">
        <v>0.1</v>
      </c>
      <c r="F94" s="112">
        <v>1.1000000000000001</v>
      </c>
      <c r="G94" s="112">
        <v>4.5</v>
      </c>
      <c r="H94" s="112">
        <v>5</v>
      </c>
      <c r="I94" s="112">
        <v>3.7</v>
      </c>
    </row>
    <row r="95" spans="1:9">
      <c r="A95" s="86" t="s">
        <v>106</v>
      </c>
      <c r="B95" s="112">
        <v>4.4000000000000004</v>
      </c>
      <c r="C95" s="112">
        <v>5</v>
      </c>
      <c r="D95" s="112">
        <v>32.1</v>
      </c>
      <c r="E95" s="112">
        <v>11.1</v>
      </c>
      <c r="F95" s="112">
        <v>11.3</v>
      </c>
      <c r="G95" s="112">
        <v>12.7</v>
      </c>
      <c r="H95" s="112">
        <v>24.8</v>
      </c>
      <c r="I95" s="112">
        <v>55.1</v>
      </c>
    </row>
    <row r="96" spans="1:9" s="17" customFormat="1">
      <c r="A96" s="17" t="s">
        <v>370</v>
      </c>
      <c r="B96" s="113">
        <v>4.5</v>
      </c>
      <c r="C96" s="113">
        <v>6.5</v>
      </c>
      <c r="D96" s="113">
        <v>33.4</v>
      </c>
      <c r="E96" s="113">
        <v>11.2</v>
      </c>
      <c r="F96" s="113">
        <v>12.4</v>
      </c>
      <c r="G96" s="113">
        <v>17.2</v>
      </c>
      <c r="H96" s="113">
        <v>29.8</v>
      </c>
      <c r="I96" s="113">
        <v>58.8</v>
      </c>
    </row>
    <row r="97" spans="1:9">
      <c r="A97" s="86" t="s">
        <v>107</v>
      </c>
      <c r="B97" s="112">
        <v>200</v>
      </c>
      <c r="C97" s="112">
        <v>182.7</v>
      </c>
      <c r="D97" s="112">
        <v>181.5</v>
      </c>
      <c r="E97" s="112">
        <v>184.3</v>
      </c>
      <c r="F97" s="112">
        <v>188.2</v>
      </c>
      <c r="G97" s="112" t="s">
        <v>23</v>
      </c>
      <c r="H97" s="112" t="s">
        <v>23</v>
      </c>
      <c r="I97" s="112" t="s">
        <v>23</v>
      </c>
    </row>
    <row r="98" spans="1:9" s="17" customFormat="1">
      <c r="A98" s="17" t="s">
        <v>108</v>
      </c>
      <c r="B98" s="113">
        <v>200</v>
      </c>
      <c r="C98" s="113">
        <v>182.7</v>
      </c>
      <c r="D98" s="113">
        <v>181.5</v>
      </c>
      <c r="E98" s="113">
        <v>184.3</v>
      </c>
      <c r="F98" s="113">
        <v>188.2</v>
      </c>
      <c r="G98" s="113" t="s">
        <v>23</v>
      </c>
      <c r="H98" s="113" t="s">
        <v>23</v>
      </c>
      <c r="I98" s="113" t="s">
        <v>23</v>
      </c>
    </row>
    <row r="99" spans="1:9">
      <c r="A99" s="86" t="s">
        <v>14</v>
      </c>
      <c r="B99" s="112">
        <v>112.4</v>
      </c>
      <c r="C99" s="112">
        <v>113.2</v>
      </c>
      <c r="D99" s="112">
        <v>112.7</v>
      </c>
      <c r="E99" s="112">
        <v>112.8</v>
      </c>
      <c r="F99" s="112">
        <v>121.1</v>
      </c>
      <c r="G99" s="112">
        <v>132.4</v>
      </c>
      <c r="H99" s="112">
        <v>172.5</v>
      </c>
      <c r="I99" s="112">
        <v>176.6</v>
      </c>
    </row>
    <row r="100" spans="1:9" s="17" customFormat="1">
      <c r="A100" s="17" t="s">
        <v>109</v>
      </c>
      <c r="B100" s="113">
        <v>112.4</v>
      </c>
      <c r="C100" s="113">
        <v>113.2</v>
      </c>
      <c r="D100" s="113">
        <v>112.7</v>
      </c>
      <c r="E100" s="113">
        <v>112.8</v>
      </c>
      <c r="F100" s="113">
        <v>121.1</v>
      </c>
      <c r="G100" s="113">
        <v>132.4</v>
      </c>
      <c r="H100" s="113">
        <v>172.5</v>
      </c>
      <c r="I100" s="113">
        <v>176.6</v>
      </c>
    </row>
    <row r="101" spans="1:9" s="17" customFormat="1">
      <c r="A101" s="17" t="s">
        <v>383</v>
      </c>
      <c r="B101" s="113">
        <v>36390</v>
      </c>
      <c r="C101" s="113">
        <v>36930.9</v>
      </c>
      <c r="D101" s="113">
        <v>37297.1</v>
      </c>
      <c r="E101" s="113">
        <v>39232.9</v>
      </c>
      <c r="F101" s="113">
        <v>42884.3</v>
      </c>
      <c r="G101" s="113">
        <v>43386.2</v>
      </c>
      <c r="H101" s="113">
        <v>55446.1</v>
      </c>
      <c r="I101" s="113">
        <v>56034.2</v>
      </c>
    </row>
  </sheetData>
  <hyperlinks>
    <hyperlink ref="A1" location="Contents!A1" display="Contents" xr:uid="{00000000-0004-0000-0200-000000000000}"/>
  </hyperlinks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09"/>
  <sheetViews>
    <sheetView zoomScale="70" zoomScaleNormal="70" workbookViewId="0">
      <pane xSplit="6" ySplit="4" topLeftCell="G82" activePane="bottomRight" state="frozen"/>
      <selection pane="topRight" activeCell="N1" sqref="N1"/>
      <selection pane="bottomLeft" activeCell="A9" sqref="A9"/>
      <selection pane="bottomRight" activeCell="K89" sqref="K89"/>
    </sheetView>
  </sheetViews>
  <sheetFormatPr defaultColWidth="8.84375" defaultRowHeight="15.5"/>
  <cols>
    <col min="1" max="1" width="59.4609375" style="15" bestFit="1" customWidth="1"/>
    <col min="2" max="2" width="8.765625" style="15" customWidth="1"/>
    <col min="3" max="4" width="8.23046875" style="15" bestFit="1" customWidth="1"/>
    <col min="5" max="5" width="8.84375" style="15"/>
    <col min="6" max="7" width="7.84375" style="15" bestFit="1" customWidth="1"/>
    <col min="8" max="8" width="8.4609375" style="15" bestFit="1" customWidth="1"/>
    <col min="9" max="9" width="8.84375" style="15"/>
    <col min="10" max="10" width="16.23046875" style="15" customWidth="1"/>
    <col min="11" max="16384" width="8.84375" style="15"/>
  </cols>
  <sheetData>
    <row r="1" spans="1:9" ht="17.5">
      <c r="A1" s="16" t="s">
        <v>0</v>
      </c>
    </row>
    <row r="2" spans="1:9" ht="25">
      <c r="A2" s="46" t="str">
        <f>'TME, Resource, Capital and AME'!A2</f>
        <v xml:space="preserve">Budget 2023-24: </v>
      </c>
    </row>
    <row r="3" spans="1:9" ht="20">
      <c r="A3" s="21" t="s">
        <v>391</v>
      </c>
    </row>
    <row r="4" spans="1:9" ht="46.5">
      <c r="A4" s="24" t="s">
        <v>29</v>
      </c>
      <c r="B4" s="24" t="str">
        <f>'Level 2 2013-14 to 2020-21 cash'!B4</f>
        <v>2014-15 Outturn - £m</v>
      </c>
      <c r="C4" s="24" t="str">
        <f>'Level 2 2013-14 to 2020-21 cash'!C4</f>
        <v>2015-16 Outturn - £m</v>
      </c>
      <c r="D4" s="24" t="str">
        <f>'Level 2 2013-14 to 2020-21 cash'!D4</f>
        <v>2016-17 Outturn - £m</v>
      </c>
      <c r="E4" s="24" t="str">
        <f>'Level 2 2013-14 to 2020-21 cash'!E4</f>
        <v>2017-18 Outturn - £m</v>
      </c>
      <c r="F4" s="24" t="str">
        <f>'Level 2 2013-14 to 2020-21 cash'!F4</f>
        <v>2018-19 Outturn - £m</v>
      </c>
      <c r="G4" s="24" t="str">
        <f>'Level 2 2013-14 to 2020-21 cash'!G4</f>
        <v>2019-20 Outturn - £m</v>
      </c>
      <c r="H4" s="24" t="str">
        <f>'Level 2 2013-14 to 2020-21 cash'!H4</f>
        <v>2020-21 Outturn - £m</v>
      </c>
      <c r="I4" s="24" t="str">
        <f>'Level 2 2013-14 to 2020-21 cash'!I4</f>
        <v>2021-22 Outturn - £m</v>
      </c>
    </row>
    <row r="5" spans="1:9">
      <c r="A5" s="1" t="str">
        <f>'Level 2 2013-14 to 2020-21 cash'!A5</f>
        <v>Health</v>
      </c>
      <c r="B5" s="103">
        <f>'Level 2 2013-14 to 2020-21 cash'!B5/Deflators!$C$2*Deflators!$K$2</f>
        <v>14517.336372421905</v>
      </c>
      <c r="C5" s="103">
        <f>'Level 2 2013-14 to 2020-21 cash'!C5/Deflators!$D$2*Deflators!$K$2</f>
        <v>14956.151639458936</v>
      </c>
      <c r="D5" s="103">
        <f>'Level 2 2013-14 to 2020-21 cash'!D5/Deflators!$E$2*Deflators!$K$2</f>
        <v>15563.04791569876</v>
      </c>
      <c r="E5" s="103">
        <f>'Level 2 2013-14 to 2020-21 cash'!E5/Deflators!$F$2*Deflators!$K$2</f>
        <v>15512.229014715085</v>
      </c>
      <c r="F5" s="103">
        <f>'Level 2 2013-14 to 2020-21 cash'!F5/Deflators!$G$2*Deflators!$K$2</f>
        <v>15679.767388614855</v>
      </c>
      <c r="G5" s="103">
        <f>'Level 2 2013-14 to 2020-21 cash'!G5/Deflators!$H$2*Deflators!$K$2</f>
        <v>16084.465365096321</v>
      </c>
      <c r="H5" s="103">
        <f>'Level 2 2013-14 to 2020-21 cash'!H5/Deflators!$I$2*Deflators!$K$2</f>
        <v>18602.582846738573</v>
      </c>
      <c r="I5" s="103">
        <f>'Level 2 2013-14 to 2020-21 cash'!I5/Deflators!$J$2*Deflators!$K$2</f>
        <v>19426.139418337993</v>
      </c>
    </row>
    <row r="6" spans="1:9">
      <c r="A6" s="1" t="str">
        <f>'Level 2 2013-14 to 2020-21 cash'!A6</f>
        <v>Sport</v>
      </c>
      <c r="B6" s="103">
        <f>'Level 2 2013-14 to 2020-21 cash'!B6/Deflators!$C$2*Deflators!$K$2</f>
        <v>283.93306638461144</v>
      </c>
      <c r="C6" s="103">
        <f>'Level 2 2013-14 to 2020-21 cash'!C6/Deflators!$D$2*Deflators!$K$2</f>
        <v>75.566505459476815</v>
      </c>
      <c r="D6" s="103">
        <f>'Level 2 2013-14 to 2020-21 cash'!D6/Deflators!$E$2*Deflators!$K$2</f>
        <v>53.176567014767002</v>
      </c>
      <c r="E6" s="103" t="s">
        <v>37</v>
      </c>
      <c r="F6" s="103" t="s">
        <v>37</v>
      </c>
      <c r="G6" s="103" t="s">
        <v>37</v>
      </c>
      <c r="H6" s="103" t="s">
        <v>37</v>
      </c>
      <c r="I6" s="103" t="s">
        <v>37</v>
      </c>
    </row>
    <row r="7" spans="1:9">
      <c r="A7" s="1" t="str">
        <f>'Level 2 2013-14 to 2020-21 cash'!A7</f>
        <v>Food Standards Scotland</v>
      </c>
      <c r="B7" s="103">
        <f>'Level 2 2013-14 to 2020-21 cash'!B7/Deflators!$C$2*Deflators!$K$2</f>
        <v>13.099005198435727</v>
      </c>
      <c r="C7" s="103">
        <f>'Level 2 2013-14 to 2020-21 cash'!C7/Deflators!$D$2*Deflators!$K$2</f>
        <v>19.01195519521869</v>
      </c>
      <c r="D7" s="103">
        <f>'Level 2 2013-14 to 2020-21 cash'!D7/Deflators!$E$2*Deflators!$K$2</f>
        <v>19.219025329062131</v>
      </c>
      <c r="E7" s="103">
        <f>'Level 2 2013-14 to 2020-21 cash'!E7/Deflators!$F$2*Deflators!$K$2</f>
        <v>18.207930525062565</v>
      </c>
      <c r="F7" s="103">
        <f>'Level 2 2013-14 to 2020-21 cash'!F7/Deflators!$G$2*Deflators!$K$2</f>
        <v>19.027737718714981</v>
      </c>
      <c r="G7" s="103">
        <f>'Level 2 2013-14 to 2020-21 cash'!G7/Deflators!$H$2*Deflators!$K$2</f>
        <v>19.655965379642559</v>
      </c>
      <c r="H7" s="103">
        <f>'Level 2 2013-14 to 2020-21 cash'!H7/Deflators!$I$2*Deflators!$K$2</f>
        <v>17.846056173062941</v>
      </c>
      <c r="I7" s="103">
        <f>'Level 2 2013-14 to 2020-21 cash'!I7/Deflators!$J$2*Deflators!$K$2</f>
        <v>22.230183454988175</v>
      </c>
    </row>
    <row r="8" spans="1:9" s="17" customFormat="1">
      <c r="A8" s="102" t="str">
        <f>'Level 2 2013-14 to 2020-21 cash'!A8</f>
        <v>Total Health and Social Care</v>
      </c>
      <c r="B8" s="104">
        <f>'Level 2 2013-14 to 2020-21 cash'!B8/Deflators!$C$2*Deflators!$K$2</f>
        <v>14814.368444004953</v>
      </c>
      <c r="C8" s="104">
        <f>'Level 2 2013-14 to 2020-21 cash'!C8/Deflators!$D$2*Deflators!$K$2</f>
        <v>15050.730100113633</v>
      </c>
      <c r="D8" s="104">
        <f>'Level 2 2013-14 to 2020-21 cash'!D8/Deflators!$E$2*Deflators!$K$2</f>
        <v>15635.44350804259</v>
      </c>
      <c r="E8" s="104">
        <f>'Level 2 2013-14 to 2020-21 cash'!E8/Deflators!$F$2*Deflators!$K$2</f>
        <v>15530.43694524015</v>
      </c>
      <c r="F8" s="104">
        <f>'Level 2 2013-14 to 2020-21 cash'!F8/Deflators!$G$2*Deflators!$K$2</f>
        <v>15698.795126333569</v>
      </c>
      <c r="G8" s="104">
        <f>'Level 2 2013-14 to 2020-21 cash'!G8/Deflators!$H$2*Deflators!$K$2</f>
        <v>16104.121330475968</v>
      </c>
      <c r="H8" s="104">
        <f>'Level 2 2013-14 to 2020-21 cash'!H8/Deflators!$I$2*Deflators!$K$2</f>
        <v>18620.428902911633</v>
      </c>
      <c r="I8" s="104">
        <f>'Level 2 2013-14 to 2020-21 cash'!I8/Deflators!$J$2*Deflators!$K$2</f>
        <v>19448.369601792976</v>
      </c>
    </row>
    <row r="9" spans="1:9">
      <c r="A9" s="1" t="str">
        <f>'Level 2 2013-14 to 2020-21 cash'!A9</f>
        <v>Local Government</v>
      </c>
      <c r="B9" s="103">
        <f>'Level 2 2013-14 to 2020-21 cash'!B9/Deflators!$C$2*Deflators!$K$2</f>
        <v>13018.349286797209</v>
      </c>
      <c r="C9" s="103">
        <f>'Level 2 2013-14 to 2020-21 cash'!C9/Deflators!$D$2*Deflators!$K$2</f>
        <v>13089.129507756319</v>
      </c>
      <c r="D9" s="103">
        <f>'Level 2 2013-14 to 2020-21 cash'!D9/Deflators!$E$2*Deflators!$K$2</f>
        <v>12187.691853765868</v>
      </c>
      <c r="E9" s="103">
        <f>'Level 2 2013-14 to 2020-21 cash'!E9/Deflators!$F$2*Deflators!$K$2</f>
        <v>12133.32420039854</v>
      </c>
      <c r="F9" s="103">
        <f>'Level 2 2013-14 to 2020-21 cash'!F9/Deflators!$G$2*Deflators!$K$2</f>
        <v>12195.52655365495</v>
      </c>
      <c r="G9" s="103">
        <f>'Level 2 2013-14 to 2020-21 cash'!G9/Deflators!$H$2*Deflators!$K$2</f>
        <v>12657.220147319325</v>
      </c>
      <c r="H9" s="103">
        <f>'Level 2 2013-14 to 2020-21 cash'!H9/Deflators!$I$2*Deflators!$K$2</f>
        <v>13221.631640404505</v>
      </c>
      <c r="I9" s="103">
        <f>'Level 2 2013-14 to 2020-21 cash'!I9/Deflators!$J$2*Deflators!$K$2</f>
        <v>13434.266102371323</v>
      </c>
    </row>
    <row r="10" spans="1:9" s="17" customFormat="1">
      <c r="A10" s="1" t="str">
        <f>'Level 2 2013-14 to 2020-21 cash'!A10</f>
        <v>Third Sector</v>
      </c>
      <c r="B10" s="103">
        <f>'Level 2 2013-14 to 2020-21 cash'!B10/Deflators!$C$2*Deflators!$K$2</f>
        <v>28.745039185456172</v>
      </c>
      <c r="C10" s="103">
        <f>'Level 2 2013-14 to 2020-21 cash'!C10/Deflators!$D$2*Deflators!$K$2</f>
        <v>22.140504784305307</v>
      </c>
      <c r="D10" s="103">
        <f>'Level 2 2013-14 to 2020-21 cash'!D10/Deflators!$E$2*Deflators!$K$2</f>
        <v>25.468156264278655</v>
      </c>
      <c r="E10" s="103">
        <f>'Level 2 2013-14 to 2020-21 cash'!E10/Deflators!$F$2*Deflators!$K$2</f>
        <v>24.586504912823337</v>
      </c>
      <c r="F10" s="103">
        <f>'Level 2 2013-14 to 2020-21 cash'!F10/Deflators!$G$2*Deflators!$K$2</f>
        <v>25.180419376263536</v>
      </c>
      <c r="G10" s="103">
        <f>'Level 2 2013-14 to 2020-21 cash'!G10/Deflators!$H$2*Deflators!$K$2</f>
        <v>24.320092757862831</v>
      </c>
      <c r="H10" s="103">
        <f>'Level 2 2013-14 to 2020-21 cash'!H10/Deflators!$I$2*Deflators!$K$2</f>
        <v>146.73423964518415</v>
      </c>
      <c r="I10" s="103">
        <f>'Level 2 2013-14 to 2020-21 cash'!I10/Deflators!$J$2*Deflators!$K$2</f>
        <v>39.00768040214907</v>
      </c>
    </row>
    <row r="11" spans="1:9">
      <c r="A11" s="1" t="str">
        <f>'Level 2 2013-14 to 2020-21 cash'!A11</f>
        <v>Housing and Regeneration</v>
      </c>
      <c r="B11" s="103">
        <f>'Level 2 2013-14 to 2020-21 cash'!B11/Deflators!$C$2*Deflators!$K$2</f>
        <v>664.89580090578386</v>
      </c>
      <c r="C11" s="103">
        <f>'Level 2 2013-14 to 2020-21 cash'!C11/Deflators!$D$2*Deflators!$K$2</f>
        <v>765.4116898530765</v>
      </c>
      <c r="D11" s="103" t="s">
        <v>37</v>
      </c>
      <c r="E11" s="103" t="s">
        <v>37</v>
      </c>
      <c r="F11" s="103" t="s">
        <v>37</v>
      </c>
      <c r="G11" s="103" t="s">
        <v>37</v>
      </c>
      <c r="H11" s="103" t="s">
        <v>37</v>
      </c>
      <c r="I11" s="103" t="s">
        <v>37</v>
      </c>
    </row>
    <row r="12" spans="1:9">
      <c r="A12" s="1" t="str">
        <f>'Level 2 2013-14 to 2020-21 cash'!A12</f>
        <v>Housing</v>
      </c>
      <c r="B12" s="103" t="s">
        <v>37</v>
      </c>
      <c r="C12" s="103" t="s">
        <v>37</v>
      </c>
      <c r="D12" s="103">
        <f>'Level 2 2013-14 to 2020-21 cash'!D12/Deflators!$E$2*Deflators!$K$2</f>
        <v>727.2573511021792</v>
      </c>
      <c r="E12" s="103">
        <f>'Level 2 2013-14 to 2020-21 cash'!E12/Deflators!$F$2*Deflators!$K$2</f>
        <v>735.15969170937331</v>
      </c>
      <c r="F12" s="103">
        <f>'Level 2 2013-14 to 2020-21 cash'!F12/Deflators!$G$2*Deflators!$K$2</f>
        <v>897.49395215759216</v>
      </c>
      <c r="G12" s="103">
        <f>'Level 2 2013-14 to 2020-21 cash'!G12/Deflators!$H$2*Deflators!$K$2</f>
        <v>973.91421683313706</v>
      </c>
      <c r="H12" s="103">
        <f>'Level 2 2013-14 to 2020-21 cash'!H12/Deflators!$I$2*Deflators!$K$2</f>
        <v>929.45600162162873</v>
      </c>
      <c r="I12" s="103">
        <f>'Level 2 2013-14 to 2020-21 cash'!I12/Deflators!$J$2*Deflators!$K$2</f>
        <v>654.32238093927458</v>
      </c>
    </row>
    <row r="13" spans="1:9" s="17" customFormat="1">
      <c r="A13" s="1" t="str">
        <f>'Level 2 2013-14 to 2020-21 cash'!A13</f>
        <v>Equalities</v>
      </c>
      <c r="B13" s="103">
        <f>'Level 2 2013-14 to 2020-21 cash'!B13/Deflators!$C$2*Deflators!$K$2</f>
        <v>26.319297482042149</v>
      </c>
      <c r="C13" s="103">
        <f>'Level 2 2013-14 to 2020-21 cash'!C13/Deflators!$D$2*Deflators!$K$2</f>
        <v>27.073986828634212</v>
      </c>
      <c r="D13" s="103">
        <f>'Level 2 2013-14 to 2020-21 cash'!D13/Deflators!$E$2*Deflators!$K$2</f>
        <v>28.062135143047776</v>
      </c>
      <c r="E13" s="103">
        <f>'Level 2 2013-14 to 2020-21 cash'!E13/Deflators!$F$2*Deflators!$K$2</f>
        <v>29.10949402414461</v>
      </c>
      <c r="F13" s="103">
        <f>'Level 2 2013-14 to 2020-21 cash'!F13/Deflators!$G$2*Deflators!$K$2</f>
        <v>26.319804868402162</v>
      </c>
      <c r="G13" s="103">
        <f>'Level 2 2013-14 to 2020-21 cash'!G13/Deflators!$H$2*Deflators!$K$2</f>
        <v>31.20523317333085</v>
      </c>
      <c r="H13" s="103">
        <f>'Level 2 2013-14 to 2020-21 cash'!H13/Deflators!$I$2*Deflators!$K$2</f>
        <v>32.456862396623237</v>
      </c>
      <c r="I13" s="103">
        <f>'Level 2 2013-14 to 2020-21 cash'!I13/Deflators!$J$2*Deflators!$K$2</f>
        <v>41.314586232383682</v>
      </c>
    </row>
    <row r="14" spans="1:9">
      <c r="A14" s="1" t="str">
        <f>'Level 2 2013-14 to 2020-21 cash'!A14</f>
        <v>Social Security Advice, Policy and Programme</v>
      </c>
      <c r="B14" s="103" t="s">
        <v>37</v>
      </c>
      <c r="C14" s="103" t="s">
        <v>37</v>
      </c>
      <c r="D14" s="103">
        <f>'Level 2 2013-14 to 2020-21 cash'!D14/Deflators!$E$2*Deflators!$K$2</f>
        <v>1.6507138319439865</v>
      </c>
      <c r="E14" s="103">
        <f>'Level 2 2013-14 to 2020-21 cash'!E14/Deflators!$F$2*Deflators!$K$2</f>
        <v>14.380785892406104</v>
      </c>
      <c r="F14" s="103">
        <f>'Level 2 2013-14 to 2020-21 cash'!F14/Deflators!$G$2*Deflators!$K$2</f>
        <v>294.98690391468909</v>
      </c>
      <c r="G14" s="103">
        <f>'Level 2 2013-14 to 2020-21 cash'!G14/Deflators!$H$2*Deflators!$K$2</f>
        <v>166.02072453426911</v>
      </c>
      <c r="H14" s="103">
        <f>'Level 2 2013-14 to 2020-21 cash'!H14/Deflators!$I$2*Deflators!$K$2</f>
        <v>290.12886643926879</v>
      </c>
      <c r="I14" s="103">
        <f>'Level 2 2013-14 to 2020-21 cash'!I14/Deflators!$J$2*Deflators!$K$2</f>
        <v>396.47322473259572</v>
      </c>
    </row>
    <row r="15" spans="1:9">
      <c r="A15" s="1" t="str">
        <f>'Level 2 2013-14 to 2020-21 cash'!A15</f>
        <v>Social Security Assistance</v>
      </c>
      <c r="B15" s="103" t="s">
        <v>37</v>
      </c>
      <c r="C15" s="103" t="s">
        <v>37</v>
      </c>
      <c r="D15" s="103" t="s">
        <v>37</v>
      </c>
      <c r="E15" s="103" t="s">
        <v>37</v>
      </c>
      <c r="F15" s="103" t="s">
        <v>37</v>
      </c>
      <c r="G15" s="103">
        <f>'Level 2 2013-14 to 2020-21 cash'!G15/Deflators!$H$2*Deflators!$K$2</f>
        <v>389.56568673325484</v>
      </c>
      <c r="H15" s="103">
        <f>'Level 2 2013-14 to 2020-21 cash'!H15/Deflators!$I$2*Deflators!$K$2</f>
        <v>3525.6919046466978</v>
      </c>
      <c r="I15" s="103">
        <f>'Level 2 2013-14 to 2020-21 cash'!I15/Deflators!$J$2*Deflators!$K$2</f>
        <v>3653.7193976679623</v>
      </c>
    </row>
    <row r="16" spans="1:9">
      <c r="A16" s="1" t="str">
        <f>'Level 2 2013-14 to 2020-21 cash'!A16</f>
        <v>Social Justice and Regeneration</v>
      </c>
      <c r="B16" s="103" t="s">
        <v>37</v>
      </c>
      <c r="C16" s="103" t="s">
        <v>37</v>
      </c>
      <c r="D16" s="103">
        <f>'Level 2 2013-14 to 2020-21 cash'!D16/Deflators!$E$2*Deflators!$K$2</f>
        <v>72.513500474682274</v>
      </c>
      <c r="E16" s="103">
        <f>'Level 2 2013-14 to 2020-21 cash'!E16/Deflators!$F$2*Deflators!$K$2</f>
        <v>69.700421946258615</v>
      </c>
      <c r="F16" s="103">
        <f>'Level 2 2013-14 to 2020-21 cash'!F16/Deflators!$G$2*Deflators!$K$2</f>
        <v>76.680643620929231</v>
      </c>
      <c r="G16" s="103">
        <f>'Level 2 2013-14 to 2020-21 cash'!G16/Deflators!$H$2*Deflators!$K$2</f>
        <v>85.175849978451112</v>
      </c>
      <c r="H16" s="103">
        <f>'Level 2 2013-14 to 2020-21 cash'!H16/Deflators!$I$2*Deflators!$K$2</f>
        <v>167.50245706295914</v>
      </c>
      <c r="I16" s="103">
        <f>'Level 2 2013-14 to 2020-21 cash'!I16/Deflators!$J$2*Deflators!$K$2</f>
        <v>20.762152472111598</v>
      </c>
    </row>
    <row r="17" spans="1:9" s="17" customFormat="1">
      <c r="A17" s="1" t="str">
        <f>'Level 2 2013-14 to 2020-21 cash'!A17</f>
        <v>Connected Communities</v>
      </c>
      <c r="B17" s="103" t="s">
        <v>37</v>
      </c>
      <c r="C17" s="103" t="s">
        <v>37</v>
      </c>
      <c r="D17" s="103" t="s">
        <v>37</v>
      </c>
      <c r="E17" s="103" t="s">
        <v>37</v>
      </c>
      <c r="F17" s="103" t="s">
        <v>37</v>
      </c>
      <c r="G17" s="103" t="s">
        <v>37</v>
      </c>
      <c r="H17" s="103" t="s">
        <v>37</v>
      </c>
      <c r="I17" s="103">
        <f>'Level 2 2013-14 to 2020-21 cash'!I17/Deflators!$J$2*Deflators!$K$2</f>
        <v>3.9846555249507105</v>
      </c>
    </row>
    <row r="18" spans="1:9">
      <c r="A18" s="1" t="str">
        <f>'Level 2 2013-14 to 2020-21 cash'!A18</f>
        <v>Welfare Reform Mitigation</v>
      </c>
      <c r="B18" s="103">
        <f>'Level 2 2013-14 to 2020-21 cash'!B18/Deflators!$C$2*Deflators!$K$2</f>
        <v>11.158411835704506</v>
      </c>
      <c r="C18" s="103">
        <f>'Level 2 2013-14 to 2020-21 cash'!C18/Deflators!$D$2*Deflators!$K$2</f>
        <v>16.003734436481558</v>
      </c>
      <c r="D18" s="103" t="s">
        <v>37</v>
      </c>
      <c r="E18" s="103" t="s">
        <v>37</v>
      </c>
      <c r="F18" s="103" t="s">
        <v>37</v>
      </c>
      <c r="G18" s="103" t="s">
        <v>37</v>
      </c>
      <c r="H18" s="103" t="s">
        <v>37</v>
      </c>
      <c r="I18" s="103" t="s">
        <v>37</v>
      </c>
    </row>
    <row r="19" spans="1:9">
      <c r="A19" s="1" t="str">
        <f>'Level 2 2013-14 to 2020-21 cash'!A19</f>
        <v>Scottish Futures Fund (SJC&amp;PR)</v>
      </c>
      <c r="B19" s="103">
        <f>'Level 2 2013-14 to 2020-21 cash'!B19/Deflators!$C$2*Deflators!$K$2</f>
        <v>2.1831675330726212</v>
      </c>
      <c r="C19" s="103" t="s">
        <v>37</v>
      </c>
      <c r="D19" s="103" t="s">
        <v>37</v>
      </c>
      <c r="E19" s="103" t="s">
        <v>37</v>
      </c>
      <c r="F19" s="103" t="s">
        <v>37</v>
      </c>
      <c r="G19" s="103" t="s">
        <v>37</v>
      </c>
      <c r="H19" s="103" t="s">
        <v>37</v>
      </c>
      <c r="I19" s="103" t="s">
        <v>37</v>
      </c>
    </row>
    <row r="20" spans="1:9">
      <c r="A20" s="1" t="str">
        <f>'Level 2 2013-14 to 2020-21 cash'!A20</f>
        <v>Office of the Scottish Charity Regulator</v>
      </c>
      <c r="B20" s="103">
        <f>'Level 2 2013-14 to 2020-21 cash'!B20/Deflators!$C$2*Deflators!$K$2</f>
        <v>3.5173254699503338</v>
      </c>
      <c r="C20" s="103">
        <f>'Level 2 2013-14 to 2020-21 cash'!C20/Deflators!$D$2*Deflators!$K$2</f>
        <v>3.4895360801350757</v>
      </c>
      <c r="D20" s="103">
        <f>'Level 2 2013-14 to 2020-21 cash'!D20/Deflators!$E$2*Deflators!$K$2</f>
        <v>3.4193357947411149</v>
      </c>
      <c r="E20" s="103">
        <f>'Level 2 2013-14 to 2020-21 cash'!E20/Deflators!$F$2*Deflators!$K$2</f>
        <v>3.4792223933240574</v>
      </c>
      <c r="F20" s="103">
        <f>'Level 2 2013-14 to 2020-21 cash'!F20/Deflators!$G$2*Deflators!$K$2</f>
        <v>3.3042179272020022</v>
      </c>
      <c r="G20" s="103">
        <f>'Level 2 2013-14 to 2020-21 cash'!G20/Deflators!$H$2*Deflators!$K$2</f>
        <v>3.6646715114587827</v>
      </c>
      <c r="H20" s="103">
        <f>'Level 2 2013-14 to 2020-21 cash'!H20/Deflators!$I$2*Deflators!$K$2</f>
        <v>3.4439757526963559</v>
      </c>
      <c r="I20" s="103">
        <f>'Level 2 2013-14 to 2020-21 cash'!I20/Deflators!$J$2*Deflators!$K$2</f>
        <v>3.4603587453519329</v>
      </c>
    </row>
    <row r="21" spans="1:9" s="17" customFormat="1">
      <c r="A21" s="1" t="str">
        <f>'Level 2 2013-14 to 2020-21 cash'!A21</f>
        <v>Scottish Housing Regulator</v>
      </c>
      <c r="B21" s="103">
        <f>'Level 2 2013-14 to 2020-21 cash'!B21/Deflators!$C$2*Deflators!$K$2</f>
        <v>5.3366317475108511</v>
      </c>
      <c r="C21" s="103">
        <f>'Level 2 2013-14 to 2020-21 cash'!C21/Deflators!$D$2*Deflators!$K$2</f>
        <v>5.174139705027871</v>
      </c>
      <c r="D21" s="103">
        <f>'Level 2 2013-14 to 2020-21 cash'!D21/Deflators!$E$2*Deflators!$K$2</f>
        <v>4.7163252341256765</v>
      </c>
      <c r="E21" s="103">
        <f>'Level 2 2013-14 to 2020-21 cash'!E21/Deflators!$F$2*Deflators!$K$2</f>
        <v>4.6389631910987434</v>
      </c>
      <c r="F21" s="103">
        <f>'Level 2 2013-14 to 2020-21 cash'!F21/Deflators!$G$2*Deflators!$K$2</f>
        <v>4.7854190669822101</v>
      </c>
      <c r="G21" s="103">
        <f>'Level 2 2013-14 to 2020-21 cash'!G21/Deflators!$H$2*Deflators!$K$2</f>
        <v>5.1083299856698181</v>
      </c>
      <c r="H21" s="103">
        <f>'Level 2 2013-14 to 2020-21 cash'!H21/Deflators!$I$2*Deflators!$K$2</f>
        <v>4.6963305718586676</v>
      </c>
      <c r="I21" s="103">
        <f>'Level 2 2013-14 to 2020-21 cash'!I21/Deflators!$J$2*Deflators!$K$2</f>
        <v>4.6138116604692447</v>
      </c>
    </row>
    <row r="22" spans="1:9" s="17" customFormat="1">
      <c r="A22" s="102" t="str">
        <f>'Level 2 2013-14 to 2020-21 cash'!A22</f>
        <v>Total Social Justice, Housing and Local Government</v>
      </c>
      <c r="B22" s="104">
        <f>'Level 2 2013-14 to 2020-21 cash'!B22/Deflators!$C$2*Deflators!$K$2</f>
        <v>13760.504960956729</v>
      </c>
      <c r="C22" s="104">
        <f>'Level 2 2013-14 to 2020-21 cash'!C22/Deflators!$D$2*Deflators!$K$2</f>
        <v>13928.42309944398</v>
      </c>
      <c r="D22" s="104">
        <f>'Level 2 2013-14 to 2020-21 cash'!D22/Deflators!$E$2*Deflators!$K$2</f>
        <v>13050.779371610866</v>
      </c>
      <c r="E22" s="104">
        <f>'Level 2 2013-14 to 2020-21 cash'!E22/Deflators!$F$2*Deflators!$K$2</f>
        <v>13014.379284467968</v>
      </c>
      <c r="F22" s="104">
        <f>'Level 2 2013-14 to 2020-21 cash'!F22/Deflators!$G$2*Deflators!$K$2</f>
        <v>13524.505791685438</v>
      </c>
      <c r="G22" s="104">
        <f>'Level 2 2013-14 to 2020-21 cash'!G22/Deflators!$H$2*Deflators!$K$2</f>
        <v>14336.19495282676</v>
      </c>
      <c r="H22" s="104">
        <f>'Level 2 2013-14 to 2020-21 cash'!H22/Deflators!$I$2*Deflators!$K$2</f>
        <v>18321.846641443019</v>
      </c>
      <c r="I22" s="104">
        <f>'Level 2 2013-14 to 2020-21 cash'!I22/Deflators!$J$2*Deflators!$K$2</f>
        <v>18252.029210104491</v>
      </c>
    </row>
    <row r="23" spans="1:9">
      <c r="A23" s="1" t="str">
        <f>'Level 2 2013-14 to 2020-21 cash'!A23</f>
        <v>Scottish Public Pensions Agency</v>
      </c>
      <c r="B23" s="103">
        <f>'Level 2 2013-14 to 2020-21 cash'!B23/Deflators!$C$2*Deflators!$K$2</f>
        <v>4383.1939709839698</v>
      </c>
      <c r="C23" s="103">
        <f>'Level 2 2013-14 to 2020-21 cash'!C23/Deflators!$D$2*Deflators!$K$2</f>
        <v>4126.6772368356005</v>
      </c>
      <c r="D23" s="103">
        <f>'Level 2 2013-14 to 2020-21 cash'!D23/Deflators!$E$2*Deflators!$K$2</f>
        <v>3892.2653075930675</v>
      </c>
      <c r="E23" s="103">
        <f>'Level 2 2013-14 to 2020-21 cash'!E23/Deflators!$F$2*Deflators!$K$2</f>
        <v>5299.4355754314265</v>
      </c>
      <c r="F23" s="103">
        <f>'Level 2 2013-14 to 2020-21 cash'!F23/Deflators!$G$2*Deflators!$K$2</f>
        <v>6655.7203523277576</v>
      </c>
      <c r="G23" s="103">
        <f>'Level 2 2013-14 to 2020-21 cash'!G23/Deflators!$H$2*Deflators!$K$2</f>
        <v>4857.0223605052352</v>
      </c>
      <c r="H23" s="103">
        <f>'Level 2 2013-14 to 2020-21 cash'!H23/Deflators!$I$2*Deflators!$K$2</f>
        <v>5434.489374853254</v>
      </c>
      <c r="I23" s="103">
        <f>'Level 2 2013-14 to 2020-21 cash'!I23/Deflators!$J$2*Deflators!$K$2</f>
        <v>6313.2672418607217</v>
      </c>
    </row>
    <row r="24" spans="1:9">
      <c r="A24" s="1" t="str">
        <f>'Level 2 2013-14 to 2020-21 cash'!A24</f>
        <v>Other Finance</v>
      </c>
      <c r="B24" s="103">
        <f>'Level 2 2013-14 to 2020-21 cash'!B24/Deflators!$C$2*Deflators!$K$2</f>
        <v>75.319279891005422</v>
      </c>
      <c r="C24" s="103">
        <f>'Level 2 2013-14 to 2020-21 cash'!C24/Deflators!$D$2*Deflators!$K$2</f>
        <v>58.840798040898342</v>
      </c>
      <c r="D24" s="103">
        <f>'Level 2 2013-14 to 2020-21 cash'!D24/Deflators!$E$2*Deflators!$K$2</f>
        <v>47.988609257228759</v>
      </c>
      <c r="E24" s="103">
        <f>'Level 2 2013-14 to 2020-21 cash'!E24/Deflators!$F$2*Deflators!$K$2</f>
        <v>41.982616879443626</v>
      </c>
      <c r="F24" s="103">
        <f>'Level 2 2013-14 to 2020-21 cash'!F24/Deflators!$G$2*Deflators!$K$2</f>
        <v>60.729246730988528</v>
      </c>
      <c r="G24" s="103">
        <f>'Level 2 2013-14 to 2020-21 cash'!G24/Deflators!$H$2*Deflators!$K$2</f>
        <v>114.9374246775709</v>
      </c>
      <c r="H24" s="103">
        <f>'Level 2 2013-14 to 2020-21 cash'!H24/Deflators!$I$2*Deflators!$K$2</f>
        <v>155.70944918251402</v>
      </c>
      <c r="I24" s="103">
        <f>'Level 2 2013-14 to 2020-21 cash'!I24/Deflators!$J$2*Deflators!$K$2</f>
        <v>133.0665226621698</v>
      </c>
    </row>
    <row r="25" spans="1:9" s="17" customFormat="1">
      <c r="A25" s="1" t="str">
        <f>'Level 2 2013-14 to 2020-21 cash'!A25</f>
        <v>Planning</v>
      </c>
      <c r="B25" s="103">
        <f>'Level 2 2013-14 to 2020-21 cash'!B25/Deflators!$C$2*Deflators!$K$2</f>
        <v>6.0643542585350581</v>
      </c>
      <c r="C25" s="103">
        <f>'Level 2 2013-14 to 2020-21 cash'!C25/Deflators!$D$2*Deflators!$K$2</f>
        <v>6.2570991781732399</v>
      </c>
      <c r="D25" s="103">
        <f>'Level 2 2013-14 to 2020-21 cash'!D25/Deflators!$E$2*Deflators!$K$2</f>
        <v>5.1879577575382445</v>
      </c>
      <c r="E25" s="103">
        <f>'Level 2 2013-14 to 2020-21 cash'!E25/Deflators!$F$2*Deflators!$K$2</f>
        <v>7.6542892653129257</v>
      </c>
      <c r="F25" s="103">
        <f>'Level 2 2013-14 to 2020-21 cash'!F25/Deflators!$G$2*Deflators!$K$2</f>
        <v>11.849609118241665</v>
      </c>
      <c r="G25" s="103">
        <f>'Level 2 2013-14 to 2020-21 cash'!G25/Deflators!$H$2*Deflators!$K$2</f>
        <v>12.437673008587383</v>
      </c>
      <c r="H25" s="103">
        <f>'Level 2 2013-14 to 2020-21 cash'!H25/Deflators!$I$2*Deflators!$K$2</f>
        <v>13.984628813979144</v>
      </c>
      <c r="I25" s="103">
        <f>'Level 2 2013-14 to 2020-21 cash'!I25/Deflators!$J$2*Deflators!$K$2</f>
        <v>13.841434981407732</v>
      </c>
    </row>
    <row r="26" spans="1:9">
      <c r="A26" s="1" t="str">
        <f>'Level 2 2013-14 to 2020-21 cash'!A26</f>
        <v>Accountant in Bankruptcy</v>
      </c>
      <c r="B26" s="103">
        <f>'Level 2 2013-14 to 2020-21 cash'!B26/Deflators!$C$2*Deflators!$K$2</f>
        <v>0.72772251102420693</v>
      </c>
      <c r="C26" s="103">
        <f>'Level 2 2013-14 to 2020-21 cash'!C26/Deflators!$D$2*Deflators!$K$2</f>
        <v>1.3236171338443392</v>
      </c>
      <c r="D26" s="103">
        <f>'Level 2 2013-14 to 2020-21 cash'!D26/Deflators!$E$2*Deflators!$K$2</f>
        <v>1.6507138319439865</v>
      </c>
      <c r="E26" s="103">
        <f>'Level 2 2013-14 to 2020-21 cash'!E26/Deflators!$F$2*Deflators!$K$2</f>
        <v>2.551429755104309</v>
      </c>
      <c r="F26" s="103">
        <f>'Level 2 2013-14 to 2020-21 cash'!F26/Deflators!$G$2*Deflators!$K$2</f>
        <v>1.9369553366356567</v>
      </c>
      <c r="G26" s="103">
        <f>'Level 2 2013-14 to 2020-21 cash'!G26/Deflators!$H$2*Deflators!$K$2</f>
        <v>2.6652156446972963</v>
      </c>
      <c r="H26" s="103">
        <f>'Level 2 2013-14 to 2020-21 cash'!H26/Deflators!$I$2*Deflators!$K$2</f>
        <v>1.9828951303403264</v>
      </c>
      <c r="I26" s="103">
        <f>'Level 2 2013-14 to 2020-21 cash'!I26/Deflators!$J$2*Deflators!$K$2</f>
        <v>-0.10485935591975555</v>
      </c>
    </row>
    <row r="27" spans="1:9">
      <c r="A27" s="1" t="str">
        <f>'Level 2 2013-14 to 2020-21 cash'!A27</f>
        <v>Revenue Scotland</v>
      </c>
      <c r="B27" s="103" t="s">
        <v>37</v>
      </c>
      <c r="C27" s="103">
        <f>'Level 2 2013-14 to 2020-21 cash'!C27/Deflators!$D$2*Deflators!$K$2</f>
        <v>5.5351261960763267</v>
      </c>
      <c r="D27" s="103">
        <f>'Level 2 2013-14 to 2020-21 cash'!D27/Deflators!$E$2*Deflators!$K$2</f>
        <v>5.4237740192445276</v>
      </c>
      <c r="E27" s="103">
        <f>'Level 2 2013-14 to 2020-21 cash'!E27/Deflators!$F$2*Deflators!$K$2</f>
        <v>6.3785743877607715</v>
      </c>
      <c r="F27" s="103">
        <f>'Level 2 2013-14 to 2020-21 cash'!F27/Deflators!$G$2*Deflators!$K$2</f>
        <v>8.4314526418257998</v>
      </c>
      <c r="G27" s="103">
        <f>'Level 2 2013-14 to 2020-21 cash'!G27/Deflators!$H$2*Deflators!$K$2</f>
        <v>9.8835080157524757</v>
      </c>
      <c r="H27" s="103">
        <f>'Level 2 2013-14 to 2020-21 cash'!H27/Deflators!$I$2*Deflators!$K$2</f>
        <v>6.8879515053927118</v>
      </c>
      <c r="I27" s="103">
        <f>'Level 2 2013-14 to 2020-21 cash'!I27/Deflators!$J$2*Deflators!$K$2</f>
        <v>6.9207174907038658</v>
      </c>
    </row>
    <row r="28" spans="1:9" s="17" customFormat="1">
      <c r="A28" s="1" t="str">
        <f>'Level 2 2013-14 to 2020-21 cash'!A28</f>
        <v>Scottish Fiscal Commission</v>
      </c>
      <c r="B28" s="103" t="s">
        <v>37</v>
      </c>
      <c r="C28" s="103" t="s">
        <v>37</v>
      </c>
      <c r="D28" s="103">
        <f>'Level 2 2013-14 to 2020-21 cash'!D28/Deflators!$E$2*Deflators!$K$2</f>
        <v>1.0611731776782773</v>
      </c>
      <c r="E28" s="103">
        <f>'Level 2 2013-14 to 2020-21 cash'!E28/Deflators!$F$2*Deflators!$K$2</f>
        <v>1.7396111966620287</v>
      </c>
      <c r="F28" s="103">
        <f>'Level 2 2013-14 to 2020-21 cash'!F28/Deflators!$G$2*Deflators!$K$2</f>
        <v>1.8230167874217946</v>
      </c>
      <c r="G28" s="103">
        <f>'Level 2 2013-14 to 2020-21 cash'!G28/Deflators!$H$2*Deflators!$K$2</f>
        <v>2.1099623853853595</v>
      </c>
      <c r="H28" s="103">
        <f>'Level 2 2013-14 to 2020-21 cash'!H28/Deflators!$I$2*Deflators!$K$2</f>
        <v>2.0872580319371856</v>
      </c>
      <c r="I28" s="103">
        <f>'Level 2 2013-14 to 2020-21 cash'!I28/Deflators!$J$2*Deflators!$K$2</f>
        <v>1.9923277624753553</v>
      </c>
    </row>
    <row r="29" spans="1:9">
      <c r="A29" s="1" t="str">
        <f>'Level 2 2013-14 to 2020-21 cash'!A29</f>
        <v>Registers of Scotland</v>
      </c>
      <c r="B29" s="103" t="s">
        <v>37</v>
      </c>
      <c r="C29" s="103" t="s">
        <v>37</v>
      </c>
      <c r="D29" s="103" t="s">
        <v>37</v>
      </c>
      <c r="E29" s="103" t="s">
        <v>37</v>
      </c>
      <c r="F29" s="103" t="s">
        <v>37</v>
      </c>
      <c r="G29" s="103">
        <f>'Level 2 2013-14 to 2020-21 cash'!G29/Deflators!$H$2*Deflators!$K$2</f>
        <v>-55.525325931193684</v>
      </c>
      <c r="H29" s="103">
        <f>'Level 2 2013-14 to 2020-21 cash'!H29/Deflators!$I$2*Deflators!$K$2</f>
        <v>27.343080218377128</v>
      </c>
      <c r="I29" s="103">
        <f>'Level 2 2013-14 to 2020-21 cash'!I29/Deflators!$J$2*Deflators!$K$2</f>
        <v>1.8874684065556</v>
      </c>
    </row>
    <row r="30" spans="1:9">
      <c r="A30" s="1" t="str">
        <f>'Level 2 2013-14 to 2020-21 cash'!A30</f>
        <v>Rural Economy</v>
      </c>
      <c r="B30" s="103">
        <f>'Level 2 2013-14 to 2020-21 cash'!B30/Deflators!$C$2*Deflators!$K$2</f>
        <v>81.868782490223282</v>
      </c>
      <c r="C30" s="103">
        <f>'Level 2 2013-14 to 2020-21 cash'!C30/Deflators!$D$2*Deflators!$K$2</f>
        <v>80.860973994854177</v>
      </c>
      <c r="D30" s="103">
        <f>'Level 2 2013-14 to 2020-21 cash'!D30/Deflators!$E$2*Deflators!$K$2</f>
        <v>80.649161503549067</v>
      </c>
      <c r="E30" s="103">
        <f>'Level 2 2013-14 to 2020-21 cash'!E30/Deflators!$F$2*Deflators!$K$2</f>
        <v>88.60419694998599</v>
      </c>
      <c r="F30" s="103">
        <f>'Level 2 2013-14 to 2020-21 cash'!F30/Deflators!$G$2*Deflators!$K$2</f>
        <v>104.59558817832546</v>
      </c>
      <c r="G30" s="103">
        <f>'Level 2 2013-14 to 2020-21 cash'!G30/Deflators!$H$2*Deflators!$K$2</f>
        <v>90.062078660396139</v>
      </c>
      <c r="H30" s="103">
        <f>'Level 2 2013-14 to 2020-21 cash'!H30/Deflators!$I$2*Deflators!$K$2</f>
        <v>116.57336108369182</v>
      </c>
      <c r="I30" s="103">
        <f>'Level 2 2013-14 to 2020-21 cash'!I30/Deflators!$J$2*Deflators!$K$2</f>
        <v>114.40155730845329</v>
      </c>
    </row>
    <row r="31" spans="1:9" s="17" customFormat="1">
      <c r="A31" s="1" t="str">
        <f>'Level 2 2013-14 to 2020-21 cash'!A31</f>
        <v>Enterprise</v>
      </c>
      <c r="B31" s="103">
        <f>'Level 2 2013-14 to 2020-21 cash'!B31/Deflators!$C$2*Deflators!$K$2</f>
        <v>315.10384727348162</v>
      </c>
      <c r="C31" s="103">
        <f>'Level 2 2013-14 to 2020-21 cash'!C31/Deflators!$D$2*Deflators!$K$2</f>
        <v>311.53134177481763</v>
      </c>
      <c r="D31" s="103">
        <f>'Level 2 2013-14 to 2020-21 cash'!D31/Deflators!$E$2*Deflators!$K$2</f>
        <v>278.2631888134149</v>
      </c>
      <c r="E31" s="103">
        <f>'Level 2 2013-14 to 2020-21 cash'!E31/Deflators!$F$2*Deflators!$K$2</f>
        <v>353.02509884261428</v>
      </c>
      <c r="F31" s="103">
        <f>'Level 2 2013-14 to 2020-21 cash'!F31/Deflators!$G$2*Deflators!$K$2</f>
        <v>493.35391809602316</v>
      </c>
      <c r="G31" s="103">
        <f>'Level 2 2013-14 to 2020-21 cash'!G31/Deflators!$H$2*Deflators!$K$2</f>
        <v>452.64245699109097</v>
      </c>
      <c r="H31" s="103">
        <f>'Level 2 2013-14 to 2020-21 cash'!H31/Deflators!$I$2*Deflators!$K$2</f>
        <v>1500.0079846516585</v>
      </c>
      <c r="I31" s="103">
        <f>'Level 2 2013-14 to 2020-21 cash'!I31/Deflators!$J$2*Deflators!$K$2</f>
        <v>922.76233209384884</v>
      </c>
    </row>
    <row r="32" spans="1:9" s="17" customFormat="1">
      <c r="A32" s="1" t="str">
        <f>'Level 2 2013-14 to 2020-21 cash'!A32</f>
        <v>Economic Advice</v>
      </c>
      <c r="B32" s="103">
        <f>'Level 2 2013-14 to 2020-21 cash'!B32/Deflators!$C$2*Deflators!$K$2</f>
        <v>2.4257417034140234</v>
      </c>
      <c r="C32" s="103">
        <f>'Level 2 2013-14 to 2020-21 cash'!C32/Deflators!$D$2*Deflators!$K$2</f>
        <v>2.526905437339193</v>
      </c>
      <c r="D32" s="103">
        <f>'Level 2 2013-14 to 2020-21 cash'!D32/Deflators!$E$2*Deflators!$K$2</f>
        <v>2.9477032713285478</v>
      </c>
      <c r="E32" s="103">
        <f>'Level 2 2013-14 to 2020-21 cash'!E32/Deflators!$F$2*Deflators!$K$2</f>
        <v>4.1750668719888688</v>
      </c>
      <c r="F32" s="103">
        <f>'Level 2 2013-14 to 2020-21 cash'!F32/Deflators!$G$2*Deflators!$K$2</f>
        <v>8.8872068386812479</v>
      </c>
      <c r="G32" s="103">
        <f>'Level 2 2013-14 to 2020-21 cash'!G32/Deflators!$H$2*Deflators!$K$2</f>
        <v>16.879699083082876</v>
      </c>
      <c r="H32" s="103">
        <f>'Level 2 2013-14 to 2020-21 cash'!H32/Deflators!$I$2*Deflators!$K$2</f>
        <v>13.149725601204269</v>
      </c>
      <c r="I32" s="103">
        <f>'Level 2 2013-14 to 2020-21 cash'!I32/Deflators!$J$2*Deflators!$K$2</f>
        <v>11.3248104393336</v>
      </c>
    </row>
    <row r="33" spans="1:9">
      <c r="A33" s="1" t="str">
        <f>'Level 2 2013-14 to 2020-21 cash'!A33</f>
        <v>Scottish National Investment Bank</v>
      </c>
      <c r="B33" s="103" t="s">
        <v>37</v>
      </c>
      <c r="C33" s="103" t="s">
        <v>37</v>
      </c>
      <c r="D33" s="103" t="s">
        <v>37</v>
      </c>
      <c r="E33" s="103" t="s">
        <v>37</v>
      </c>
      <c r="F33" s="103" t="s">
        <v>37</v>
      </c>
      <c r="G33" s="103" t="s">
        <v>37</v>
      </c>
      <c r="H33" s="103">
        <f>'Level 2 2013-14 to 2020-21 cash'!H33/Deflators!$I$2*Deflators!$K$2</f>
        <v>67.209708628377385</v>
      </c>
      <c r="I33" s="103">
        <f>'Level 2 2013-14 to 2020-21 cash'!I33/Deflators!$J$2*Deflators!$K$2</f>
        <v>162.00770489602232</v>
      </c>
    </row>
    <row r="34" spans="1:9">
      <c r="A34" s="1" t="str">
        <f>'Level 2 2013-14 to 2020-21 cash'!A34</f>
        <v>Employability and Training</v>
      </c>
      <c r="B34" s="103">
        <f>'Level 2 2013-14 to 2020-21 cash'!B34/Deflators!$C$2*Deflators!$K$2</f>
        <v>26.198010396871453</v>
      </c>
      <c r="C34" s="103">
        <f>'Level 2 2013-14 to 2020-21 cash'!C34/Deflators!$D$2*Deflators!$K$2</f>
        <v>21.659189462907367</v>
      </c>
      <c r="D34" s="103">
        <f>'Level 2 2013-14 to 2020-21 cash'!D34/Deflators!$E$2*Deflators!$K$2</f>
        <v>19.808565983327842</v>
      </c>
      <c r="E34" s="103">
        <f>'Level 2 2013-14 to 2020-21 cash'!E34/Deflators!$F$2*Deflators!$K$2</f>
        <v>40.938850161446403</v>
      </c>
      <c r="F34" s="103">
        <f>'Level 2 2013-14 to 2020-21 cash'!F34/Deflators!$G$2*Deflators!$K$2</f>
        <v>51.500224244665702</v>
      </c>
      <c r="G34" s="103">
        <f>'Level 2 2013-14 to 2020-21 cash'!G34/Deflators!$H$2*Deflators!$K$2</f>
        <v>50.972249204835791</v>
      </c>
      <c r="H34" s="103">
        <f>'Level 2 2013-14 to 2020-21 cash'!H34/Deflators!$I$2*Deflators!$K$2</f>
        <v>90.90008729086442</v>
      </c>
      <c r="I34" s="103">
        <f>'Level 2 2013-14 to 2020-21 cash'!I34/Deflators!$J$2*Deflators!$K$2</f>
        <v>75.289017550384472</v>
      </c>
    </row>
    <row r="35" spans="1:9">
      <c r="A35" s="1" t="str">
        <f>'Level 2 2013-14 to 2020-21 cash'!A35</f>
        <v>European Social Fund</v>
      </c>
      <c r="B35" s="103" t="s">
        <v>37</v>
      </c>
      <c r="C35" s="103" t="s">
        <v>37</v>
      </c>
      <c r="D35" s="103">
        <f>'Level 2 2013-14 to 2020-21 cash'!D35/Deflators!$E$2*Deflators!$K$2</f>
        <v>59.071973557424094</v>
      </c>
      <c r="E35" s="103">
        <f>'Level 2 2013-14 to 2020-21 cash'!E35/Deflators!$F$2*Deflators!$K$2</f>
        <v>-0.57987039888734293</v>
      </c>
      <c r="F35" s="103">
        <f>'Level 2 2013-14 to 2020-21 cash'!F35/Deflators!$G$2*Deflators!$K$2</f>
        <v>-5.2411732638376591</v>
      </c>
      <c r="G35" s="103" t="s">
        <v>37</v>
      </c>
      <c r="H35" s="103">
        <f>'Level 2 2013-14 to 2020-21 cash'!H35/Deflators!$I$2*Deflators!$K$2</f>
        <v>40.284080016387684</v>
      </c>
      <c r="I35" s="103">
        <f>'Level 2 2013-14 to 2020-21 cash'!I35/Deflators!$J$2*Deflators!$K$2</f>
        <v>-1.7826090506358443</v>
      </c>
    </row>
    <row r="36" spans="1:9">
      <c r="A36" s="1" t="str">
        <f>'Level 2 2013-14 to 2020-21 cash'!A36</f>
        <v>European Regional Development Fund</v>
      </c>
      <c r="B36" s="103" t="s">
        <v>37</v>
      </c>
      <c r="C36" s="103" t="s">
        <v>37</v>
      </c>
      <c r="D36" s="103">
        <f>'Level 2 2013-14 to 2020-21 cash'!D36/Deflators!$E$2*Deflators!$K$2</f>
        <v>-38.202234396417978</v>
      </c>
      <c r="E36" s="103">
        <f>'Level 2 2013-14 to 2020-21 cash'!E36/Deflators!$F$2*Deflators!$K$2</f>
        <v>-5.2188335899860858</v>
      </c>
      <c r="F36" s="103" t="s">
        <v>37</v>
      </c>
      <c r="G36" s="103" t="s">
        <v>37</v>
      </c>
      <c r="H36" s="103">
        <f>'Level 2 2013-14 to 2020-21 cash'!H36/Deflators!$I$2*Deflators!$K$2</f>
        <v>-0.73054031117801499</v>
      </c>
      <c r="I36" s="103">
        <f>'Level 2 2013-14 to 2020-21 cash'!I36/Deflators!$J$2*Deflators!$K$2</f>
        <v>-0.4194374236790222</v>
      </c>
    </row>
    <row r="37" spans="1:9">
      <c r="A37" s="1" t="str">
        <f>'Level 2 2013-14 to 2020-21 cash'!A37</f>
        <v>ESF Programme Operation</v>
      </c>
      <c r="B37" s="103">
        <f>'Level 2 2013-14 to 2020-21 cash'!B37/Deflators!$C$2*Deflators!$K$2</f>
        <v>4.7301963216573455</v>
      </c>
      <c r="C37" s="103">
        <f>'Level 2 2013-14 to 2020-21 cash'!C37/Deflators!$D$2*Deflators!$K$2</f>
        <v>39.588185184980688</v>
      </c>
      <c r="D37" s="103">
        <f>'Level 2 2013-14 to 2020-21 cash'!D37/Deflators!$E$2*Deflators!$K$2</f>
        <v>-8.3714772905730754</v>
      </c>
      <c r="E37" s="103" t="s">
        <v>37</v>
      </c>
      <c r="F37" s="103" t="s">
        <v>37</v>
      </c>
      <c r="G37" s="103" t="s">
        <v>37</v>
      </c>
      <c r="H37" s="103" t="s">
        <v>37</v>
      </c>
      <c r="I37" s="103" t="s">
        <v>37</v>
      </c>
    </row>
    <row r="38" spans="1:9">
      <c r="A38" s="1" t="str">
        <f>'Level 2 2013-14 to 2020-21 cash'!A38</f>
        <v>Cities Investment and Strategy</v>
      </c>
      <c r="B38" s="103" t="s">
        <v>37</v>
      </c>
      <c r="C38" s="103">
        <f>'Level 2 2013-14 to 2020-21 cash'!C38/Deflators!$D$2*Deflators!$K$2</f>
        <v>39.828842845679659</v>
      </c>
      <c r="D38" s="103">
        <f>'Level 2 2013-14 to 2020-21 cash'!D38/Deflators!$E$2*Deflators!$K$2</f>
        <v>52.351210098795008</v>
      </c>
      <c r="E38" s="103">
        <f>'Level 2 2013-14 to 2020-21 cash'!E38/Deflators!$F$2*Deflators!$K$2</f>
        <v>50.680672862753767</v>
      </c>
      <c r="F38" s="103">
        <f>'Level 2 2013-14 to 2020-21 cash'!F38/Deflators!$G$2*Deflators!$K$2</f>
        <v>104.4816496291116</v>
      </c>
      <c r="G38" s="103">
        <f>'Level 2 2013-14 to 2020-21 cash'!G38/Deflators!$H$2*Deflators!$K$2</f>
        <v>127.59719898988308</v>
      </c>
      <c r="H38" s="103">
        <f>'Level 2 2013-14 to 2020-21 cash'!H38/Deflators!$I$2*Deflators!$K$2</f>
        <v>227.82421418594382</v>
      </c>
      <c r="I38" s="103">
        <f>'Level 2 2013-14 to 2020-21 cash'!I38/Deflators!$J$2*Deflators!$K$2</f>
        <v>359.77245016068127</v>
      </c>
    </row>
    <row r="39" spans="1:9">
      <c r="A39" s="1" t="str">
        <f>'Level 2 2013-14 to 2020-21 cash'!A39</f>
        <v>Digital Public Services, Committees,Commissions and Other Expenditure</v>
      </c>
      <c r="B39" s="103">
        <f>'Level 2 2013-14 to 2020-21 cash'!B39/Deflators!$C$2*Deflators!$K$2</f>
        <v>110.00738624982596</v>
      </c>
      <c r="C39" s="103" t="s">
        <v>37</v>
      </c>
      <c r="D39" s="103" t="s">
        <v>37</v>
      </c>
      <c r="E39" s="103" t="s">
        <v>37</v>
      </c>
      <c r="F39" s="103" t="s">
        <v>37</v>
      </c>
      <c r="G39" s="103" t="s">
        <v>37</v>
      </c>
      <c r="H39" s="103" t="s">
        <v>37</v>
      </c>
      <c r="I39" s="103" t="s">
        <v>37</v>
      </c>
    </row>
    <row r="40" spans="1:9">
      <c r="A40" s="1" t="str">
        <f>'Level 2 2013-14 to 2020-21 cash'!A40</f>
        <v>Digital</v>
      </c>
      <c r="B40" s="103" t="s">
        <v>37</v>
      </c>
      <c r="C40" s="103">
        <f>'Level 2 2013-14 to 2020-21 cash'!C40/Deflators!$D$2*Deflators!$K$2</f>
        <v>93.85648767259859</v>
      </c>
      <c r="D40" s="103">
        <f>'Level 2 2013-14 to 2020-21 cash'!D40/Deflators!$E$2*Deflators!$K$2</f>
        <v>96.566759168723237</v>
      </c>
      <c r="E40" s="103">
        <f>'Level 2 2013-14 to 2020-21 cash'!E40/Deflators!$F$2*Deflators!$K$2</f>
        <v>73.643540658692544</v>
      </c>
      <c r="F40" s="103">
        <f>'Level 2 2013-14 to 2020-21 cash'!F40/Deflators!$G$2*Deflators!$K$2</f>
        <v>14.92594994701594</v>
      </c>
      <c r="G40" s="103">
        <f>'Level 2 2013-14 to 2020-21 cash'!G40/Deflators!$H$2*Deflators!$K$2</f>
        <v>37.201968373899767</v>
      </c>
      <c r="H40" s="103">
        <f>'Level 2 2013-14 to 2020-21 cash'!H40/Deflators!$I$2*Deflators!$K$2</f>
        <v>107.91124025115251</v>
      </c>
      <c r="I40" s="103">
        <f>'Level 2 2013-14 to 2020-21 cash'!I40/Deflators!$J$2*Deflators!$K$2</f>
        <v>153.51409706652211</v>
      </c>
    </row>
    <row r="41" spans="1:9">
      <c r="A41" s="1" t="str">
        <f>'Level 2 2013-14 to 2020-21 cash'!A41</f>
        <v>Ferguson Marine</v>
      </c>
      <c r="B41" s="103" t="s">
        <v>37</v>
      </c>
      <c r="C41" s="103" t="s">
        <v>37</v>
      </c>
      <c r="D41" s="103" t="s">
        <v>37</v>
      </c>
      <c r="E41" s="103" t="s">
        <v>37</v>
      </c>
      <c r="F41" s="103" t="s">
        <v>37</v>
      </c>
      <c r="G41" s="103">
        <f>'Level 2 2013-14 to 2020-21 cash'!G41/Deflators!$H$2*Deflators!$K$2</f>
        <v>17.990205601706752</v>
      </c>
      <c r="H41" s="103">
        <f>'Level 2 2013-14 to 2020-21 cash'!H41/Deflators!$I$2*Deflators!$K$2</f>
        <v>88.395377652539821</v>
      </c>
      <c r="I41" s="103">
        <f>'Level 2 2013-14 to 2020-21 cash'!I41/Deflators!$J$2*Deflators!$K$2</f>
        <v>120.69311866363863</v>
      </c>
    </row>
    <row r="42" spans="1:9">
      <c r="A42" s="1" t="str">
        <f>'Level 2 2013-14 to 2020-21 cash'!A42</f>
        <v>Tourism</v>
      </c>
      <c r="B42" s="103">
        <f>'Level 2 2013-14 to 2020-21 cash'!B42/Deflators!$C$2*Deflators!$K$2</f>
        <v>65.858887247690731</v>
      </c>
      <c r="C42" s="103">
        <f>'Level 2 2013-14 to 2020-21 cash'!C42/Deflators!$D$2*Deflators!$K$2</f>
        <v>57.156194416005555</v>
      </c>
      <c r="D42" s="103">
        <f>'Level 2 2013-14 to 2020-21 cash'!D42/Deflators!$E$2*Deflators!$K$2</f>
        <v>58.128708510598955</v>
      </c>
      <c r="E42" s="103">
        <f>'Level 2 2013-14 to 2020-21 cash'!E42/Deflators!$F$2*Deflators!$K$2</f>
        <v>58.450936207844158</v>
      </c>
      <c r="F42" s="103">
        <f>'Level 2 2013-14 to 2020-21 cash'!F42/Deflators!$G$2*Deflators!$K$2</f>
        <v>62.210447870768739</v>
      </c>
      <c r="G42" s="103">
        <f>'Level 2 2013-14 to 2020-21 cash'!G42/Deflators!$H$2*Deflators!$K$2</f>
        <v>68.296150895368228</v>
      </c>
      <c r="H42" s="103">
        <f>'Level 2 2013-14 to 2020-21 cash'!H42/Deflators!$I$2*Deflators!$K$2</f>
        <v>143.70771549887522</v>
      </c>
      <c r="I42" s="103">
        <f>'Level 2 2013-14 to 2020-21 cash'!I42/Deflators!$J$2*Deflators!$K$2</f>
        <v>119.3299470366818</v>
      </c>
    </row>
    <row r="43" spans="1:9" s="17" customFormat="1">
      <c r="A43" s="102" t="str">
        <f>'Level 2 2013-14 to 2020-21 cash'!A43</f>
        <v>Total Finance and Economy</v>
      </c>
      <c r="B43" s="104">
        <f>'Level 2 2013-14 to 2020-21 cash'!B43/Deflators!$C$2*Deflators!$K$2</f>
        <v>5071.4981793276984</v>
      </c>
      <c r="C43" s="104">
        <f>'Level 2 2013-14 to 2020-21 cash'!C43/Deflators!$D$2*Deflators!$K$2</f>
        <v>4845.6419981737763</v>
      </c>
      <c r="D43" s="104">
        <f>'Level 2 2013-14 to 2020-21 cash'!D43/Deflators!$E$2*Deflators!$K$2</f>
        <v>4554.7910948568715</v>
      </c>
      <c r="E43" s="104">
        <f>'Level 2 2013-14 to 2020-21 cash'!E43/Deflators!$F$2*Deflators!$K$2</f>
        <v>6023.4617554821634</v>
      </c>
      <c r="F43" s="104">
        <f>'Level 2 2013-14 to 2020-21 cash'!F43/Deflators!$G$2*Deflators!$K$2</f>
        <v>7575.2044444836247</v>
      </c>
      <c r="G43" s="104">
        <f>'Level 2 2013-14 to 2020-21 cash'!G43/Deflators!$H$2*Deflators!$K$2</f>
        <v>5805.172826106299</v>
      </c>
      <c r="H43" s="104">
        <f>'Level 2 2013-14 to 2020-21 cash'!H43/Deflators!$I$2*Deflators!$K$2</f>
        <v>8037.7175922853112</v>
      </c>
      <c r="I43" s="104">
        <f>'Level 2 2013-14 to 2020-21 cash'!I43/Deflators!$J$2*Deflators!$K$2</f>
        <v>8507.763842549366</v>
      </c>
    </row>
    <row r="44" spans="1:9">
      <c r="A44" s="1" t="str">
        <f>'Level 2 2013-14 to 2020-21 cash'!A44</f>
        <v>Learning</v>
      </c>
      <c r="B44" s="103">
        <f>'Level 2 2013-14 to 2020-21 cash'!B44/Deflators!$C$2*Deflators!$K$2</f>
        <v>190.17814954765944</v>
      </c>
      <c r="C44" s="103">
        <f>'Level 2 2013-14 to 2020-21 cash'!C44/Deflators!$D$2*Deflators!$K$2</f>
        <v>208.1688765046097</v>
      </c>
      <c r="D44" s="103">
        <f>'Level 2 2013-14 to 2020-21 cash'!D44/Deflators!$E$2*Deflators!$K$2</f>
        <v>216.24351198466226</v>
      </c>
      <c r="E44" s="103">
        <f>'Level 2 2013-14 to 2020-21 cash'!E44/Deflators!$F$2*Deflators!$K$2</f>
        <v>247.37271216534049</v>
      </c>
      <c r="F44" s="103">
        <f>'Level 2 2013-14 to 2020-21 cash'!F44/Deflators!$G$2*Deflators!$K$2</f>
        <v>293.16388712726734</v>
      </c>
      <c r="G44" s="103">
        <f>'Level 2 2013-14 to 2020-21 cash'!G44/Deflators!$H$2*Deflators!$K$2</f>
        <v>325.71156191238214</v>
      </c>
      <c r="H44" s="103">
        <f>'Level 2 2013-14 to 2020-21 cash'!H44/Deflators!$I$2*Deflators!$K$2</f>
        <v>399.29246150958363</v>
      </c>
      <c r="I44" s="103">
        <f>'Level 2 2013-14 to 2020-21 cash'!I44/Deflators!$J$2*Deflators!$K$2</f>
        <v>319.71617619933465</v>
      </c>
    </row>
    <row r="45" spans="1:9">
      <c r="A45" s="1" t="str">
        <f>'Level 2 2013-14 to 2020-21 cash'!A45</f>
        <v>Children and Families</v>
      </c>
      <c r="B45" s="103">
        <f>'Level 2 2013-14 to 2020-21 cash'!B45/Deflators!$C$2*Deflators!$K$2</f>
        <v>117.04203718972663</v>
      </c>
      <c r="C45" s="103">
        <f>'Level 2 2013-14 to 2020-21 cash'!C45/Deflators!$D$2*Deflators!$K$2</f>
        <v>107.69430316278941</v>
      </c>
      <c r="D45" s="103">
        <f>'Level 2 2013-14 to 2020-21 cash'!D45/Deflators!$E$2*Deflators!$K$2</f>
        <v>95.033953467632372</v>
      </c>
      <c r="E45" s="103">
        <f>'Level 2 2013-14 to 2020-21 cash'!E45/Deflators!$F$2*Deflators!$K$2</f>
        <v>179.75982365507627</v>
      </c>
      <c r="F45" s="103">
        <f>'Level 2 2013-14 to 2020-21 cash'!F45/Deflators!$G$2*Deflators!$K$2</f>
        <v>151.7661475528644</v>
      </c>
      <c r="G45" s="103">
        <f>'Level 2 2013-14 to 2020-21 cash'!G45/Deflators!$H$2*Deflators!$K$2</f>
        <v>170.24064930503985</v>
      </c>
      <c r="H45" s="103">
        <f>'Level 2 2013-14 to 2020-21 cash'!H45/Deflators!$I$2*Deflators!$K$2</f>
        <v>183.88743261366605</v>
      </c>
      <c r="I45" s="103">
        <f>'Level 2 2013-14 to 2020-21 cash'!I45/Deflators!$J$2*Deflators!$K$2</f>
        <v>175.63942116559053</v>
      </c>
    </row>
    <row r="46" spans="1:9">
      <c r="A46" s="1" t="str">
        <f>'Level 2 2013-14 to 2020-21 cash'!A46</f>
        <v>Higher Education Student Support</v>
      </c>
      <c r="B46" s="103">
        <f>'Level 2 2013-14 to 2020-21 cash'!B46/Deflators!$C$2*Deflators!$K$2</f>
        <v>982.5466769678502</v>
      </c>
      <c r="C46" s="103">
        <f>'Level 2 2013-14 to 2020-21 cash'!C46/Deflators!$D$2*Deflators!$K$2</f>
        <v>1062.6239008163054</v>
      </c>
      <c r="D46" s="103">
        <f>'Level 2 2013-14 to 2020-21 cash'!D46/Deflators!$E$2*Deflators!$K$2</f>
        <v>1069.0730224454378</v>
      </c>
      <c r="E46" s="103">
        <f>'Level 2 2013-14 to 2020-21 cash'!E46/Deflators!$F$2*Deflators!$K$2</f>
        <v>1021.731642839498</v>
      </c>
      <c r="F46" s="103">
        <f>'Level 2 2013-14 to 2020-21 cash'!F46/Deflators!$G$2*Deflators!$K$2</f>
        <v>1804.5587424491487</v>
      </c>
      <c r="G46" s="103">
        <f>'Level 2 2013-14 to 2020-21 cash'!G46/Deflators!$H$2*Deflators!$K$2</f>
        <v>1269.7531533945371</v>
      </c>
      <c r="H46" s="103">
        <f>'Level 2 2013-14 to 2020-21 cash'!H46/Deflators!$I$2*Deflators!$K$2</f>
        <v>1293.5781652930707</v>
      </c>
      <c r="I46" s="103">
        <f>'Level 2 2013-14 to 2020-21 cash'!I46/Deflators!$J$2*Deflators!$K$2</f>
        <v>315.52180196254443</v>
      </c>
    </row>
    <row r="47" spans="1:9">
      <c r="A47" s="1" t="str">
        <f>'Level 2 2013-14 to 2020-21 cash'!A47</f>
        <v>Scottish Funding Council</v>
      </c>
      <c r="B47" s="103">
        <f>'Level 2 2013-14 to 2020-21 cash'!B47/Deflators!$C$2*Deflators!$K$2</f>
        <v>2077.1626206334281</v>
      </c>
      <c r="C47" s="103">
        <f>'Level 2 2013-14 to 2020-21 cash'!C47/Deflators!$D$2*Deflators!$K$2</f>
        <v>2038.1297284595832</v>
      </c>
      <c r="D47" s="103">
        <f>'Level 2 2013-14 to 2020-21 cash'!D47/Deflators!$E$2*Deflators!$K$2</f>
        <v>2099.7079942327509</v>
      </c>
      <c r="E47" s="103">
        <f>'Level 2 2013-14 to 2020-21 cash'!E47/Deflators!$F$2*Deflators!$K$2</f>
        <v>1908.1215345786902</v>
      </c>
      <c r="F47" s="103">
        <f>'Level 2 2013-14 to 2020-21 cash'!F47/Deflators!$G$2*Deflators!$K$2</f>
        <v>2295.7478281101089</v>
      </c>
      <c r="G47" s="103">
        <f>'Level 2 2013-14 to 2020-21 cash'!G47/Deflators!$H$2*Deflators!$K$2</f>
        <v>2358.7158455571075</v>
      </c>
      <c r="H47" s="103">
        <f>'Level 2 2013-14 to 2020-21 cash'!H47/Deflators!$I$2*Deflators!$K$2</f>
        <v>2145.283805225039</v>
      </c>
      <c r="I47" s="103">
        <f>'Level 2 2013-14 to 2020-21 cash'!I47/Deflators!$J$2*Deflators!$K$2</f>
        <v>2096.1385248359134</v>
      </c>
    </row>
    <row r="48" spans="1:9">
      <c r="A48" s="1" t="str">
        <f>'Level 2 2013-14 to 2020-21 cash'!A48</f>
        <v>Advanced Learning and Science</v>
      </c>
      <c r="B48" s="103">
        <f>'Level 2 2013-14 to 2020-21 cash'!B48/Deflators!$C$2*Deflators!$K$2</f>
        <v>7.2772251102420693</v>
      </c>
      <c r="C48" s="103">
        <f>'Level 2 2013-14 to 2020-21 cash'!C48/Deflators!$D$2*Deflators!$K$2</f>
        <v>5.7757838567752975</v>
      </c>
      <c r="D48" s="103">
        <f>'Level 2 2013-14 to 2020-21 cash'!D48/Deflators!$E$2*Deflators!$K$2</f>
        <v>5.3058658883913861</v>
      </c>
      <c r="E48" s="103">
        <f>'Level 2 2013-14 to 2020-21 cash'!E48/Deflators!$F$2*Deflators!$K$2</f>
        <v>5.9146780686508968</v>
      </c>
      <c r="F48" s="103">
        <f>'Level 2 2013-14 to 2020-21 cash'!F48/Deflators!$G$2*Deflators!$K$2</f>
        <v>6.6084358544040045</v>
      </c>
      <c r="G48" s="103">
        <f>'Level 2 2013-14 to 2020-21 cash'!G48/Deflators!$H$2*Deflators!$K$2</f>
        <v>11.438217141825898</v>
      </c>
      <c r="H48" s="103">
        <f>'Level 2 2013-14 to 2020-21 cash'!H48/Deflators!$I$2*Deflators!$K$2</f>
        <v>15.863161042722611</v>
      </c>
      <c r="I48" s="103">
        <f>'Level 2 2013-14 to 2020-21 cash'!I48/Deflators!$J$2*Deflators!$K$2</f>
        <v>17.511512438599173</v>
      </c>
    </row>
    <row r="49" spans="1:9">
      <c r="A49" s="1" t="str">
        <f>'Level 2 2013-14 to 2020-21 cash'!A49</f>
        <v>Early Learning and Childcare Programme</v>
      </c>
      <c r="B49" s="103" t="s">
        <v>37</v>
      </c>
      <c r="C49" s="103" t="s">
        <v>37</v>
      </c>
      <c r="D49" s="103" t="s">
        <v>37</v>
      </c>
      <c r="E49" s="103" t="s">
        <v>37</v>
      </c>
      <c r="F49" s="103">
        <f>'Level 2 2013-14 to 2020-21 cash'!F49/Deflators!$G$2*Deflators!$K$2</f>
        <v>8.7732682894673868</v>
      </c>
      <c r="G49" s="103">
        <f>'Level 2 2013-14 to 2020-21 cash'!G49/Deflators!$H$2*Deflators!$K$2</f>
        <v>6.996191067330404</v>
      </c>
      <c r="H49" s="103">
        <f>'Level 2 2013-14 to 2020-21 cash'!H49/Deflators!$I$2*Deflators!$K$2</f>
        <v>29.01288664392688</v>
      </c>
      <c r="I49" s="103">
        <f>'Level 2 2013-14 to 2020-21 cash'!I49/Deflators!$J$2*Deflators!$K$2</f>
        <v>14.470591116926267</v>
      </c>
    </row>
    <row r="50" spans="1:9" s="17" customFormat="1">
      <c r="A50" s="1" t="str">
        <f>'Level 2 2013-14 to 2020-21 cash'!A50</f>
        <v>Skills and Training</v>
      </c>
      <c r="B50" s="103">
        <f>'Level 2 2013-14 to 2020-21 cash'!B50/Deflators!$C$2*Deflators!$K$2</f>
        <v>286.96524351387893</v>
      </c>
      <c r="C50" s="103">
        <f>'Level 2 2013-14 to 2020-21 cash'!C50/Deflators!$D$2*Deflators!$K$2</f>
        <v>307.07917505188669</v>
      </c>
      <c r="D50" s="103">
        <f>'Level 2 2013-14 to 2020-21 cash'!D50/Deflators!$E$2*Deflators!$K$2</f>
        <v>268.94844647601667</v>
      </c>
      <c r="E50" s="103">
        <f>'Level 2 2013-14 to 2020-21 cash'!E50/Deflators!$F$2*Deflators!$K$2</f>
        <v>278.22181738614711</v>
      </c>
      <c r="F50" s="103">
        <f>'Level 2 2013-14 to 2020-21 cash'!F50/Deflators!$G$2*Deflators!$K$2</f>
        <v>285.98575852679397</v>
      </c>
      <c r="G50" s="103">
        <f>'Level 2 2013-14 to 2020-21 cash'!G50/Deflators!$H$2*Deflators!$K$2</f>
        <v>290.95270787945492</v>
      </c>
      <c r="H50" s="103">
        <f>'Level 2 2013-14 to 2020-21 cash'!H50/Deflators!$I$2*Deflators!$K$2</f>
        <v>283.03218913068235</v>
      </c>
      <c r="I50" s="103">
        <f>'Level 2 2013-14 to 2020-21 cash'!I50/Deflators!$J$2*Deflators!$K$2</f>
        <v>275.98982478079654</v>
      </c>
    </row>
    <row r="51" spans="1:9" s="17" customFormat="1">
      <c r="A51" s="102" t="str">
        <f>'Level 2 2013-14 to 2020-21 cash'!A51</f>
        <v>Total Education and Skills</v>
      </c>
      <c r="B51" s="104">
        <f>'Level 2 2013-14 to 2020-21 cash'!B51/Deflators!$C$2*Deflators!$K$2</f>
        <v>3661.1719529627853</v>
      </c>
      <c r="C51" s="104">
        <f>'Level 2 2013-14 to 2020-21 cash'!C51/Deflators!$D$2*Deflators!$K$2</f>
        <v>3729.4717678519501</v>
      </c>
      <c r="D51" s="104">
        <f>'Level 2 2013-14 to 2020-21 cash'!D51/Deflators!$E$2*Deflators!$K$2</f>
        <v>3754.3127944948915</v>
      </c>
      <c r="E51" s="104">
        <f>'Level 2 2013-14 to 2020-21 cash'!E51/Deflators!$F$2*Deflators!$K$2</f>
        <v>3641.1222086934031</v>
      </c>
      <c r="F51" s="104">
        <f>'Level 2 2013-14 to 2020-21 cash'!F51/Deflators!$G$2*Deflators!$K$2</f>
        <v>4846.6040679100543</v>
      </c>
      <c r="G51" s="104">
        <f>'Level 2 2013-14 to 2020-21 cash'!G51/Deflators!$H$2*Deflators!$K$2</f>
        <v>4433.8083262576774</v>
      </c>
      <c r="H51" s="104">
        <f>'Level 2 2013-14 to 2020-21 cash'!H51/Deflators!$I$2*Deflators!$K$2</f>
        <v>4350.1588272618856</v>
      </c>
      <c r="I51" s="104">
        <f>'Level 2 2013-14 to 2020-21 cash'!I51/Deflators!$J$2*Deflators!$K$2</f>
        <v>3214.9878524997048</v>
      </c>
    </row>
    <row r="52" spans="1:9">
      <c r="A52" s="1" t="str">
        <f>'Level 2 2013-14 to 2020-21 cash'!A52</f>
        <v>Community Justice Services</v>
      </c>
      <c r="B52" s="103">
        <f>'Level 2 2013-14 to 2020-21 cash'!B52/Deflators!$C$2*Deflators!$K$2</f>
        <v>34.324245103308428</v>
      </c>
      <c r="C52" s="103">
        <f>'Level 2 2013-14 to 2020-21 cash'!C52/Deflators!$D$2*Deflators!$K$2</f>
        <v>39.227198693932237</v>
      </c>
      <c r="D52" s="103">
        <f>'Level 2 2013-14 to 2020-21 cash'!D52/Deflators!$E$2*Deflators!$K$2</f>
        <v>29.477032713285478</v>
      </c>
      <c r="E52" s="103">
        <f>'Level 2 2013-14 to 2020-21 cash'!E52/Deflators!$F$2*Deflators!$K$2</f>
        <v>30.269234821919301</v>
      </c>
      <c r="F52" s="103">
        <f>'Level 2 2013-14 to 2020-21 cash'!F52/Deflators!$G$2*Deflators!$K$2</f>
        <v>33.497933468875473</v>
      </c>
      <c r="G52" s="103">
        <f>'Level 2 2013-14 to 2020-21 cash'!G52/Deflators!$H$2*Deflators!$K$2</f>
        <v>35.758309899688733</v>
      </c>
      <c r="H52" s="103">
        <f>'Level 2 2013-14 to 2020-21 cash'!H52/Deflators!$I$2*Deflators!$K$2</f>
        <v>39.970991311597103</v>
      </c>
      <c r="I52" s="103">
        <f>'Level 2 2013-14 to 2020-21 cash'!I52/Deflators!$J$2*Deflators!$K$2</f>
        <v>51.905381180278994</v>
      </c>
    </row>
    <row r="53" spans="1:9">
      <c r="A53" s="1" t="str">
        <f>'Level 2 2013-14 to 2020-21 cash'!A53</f>
        <v>Judiciary</v>
      </c>
      <c r="B53" s="103">
        <f>'Level 2 2013-14 to 2020-21 cash'!B53/Deflators!$C$2*Deflators!$K$2</f>
        <v>64.646016395983708</v>
      </c>
      <c r="C53" s="103">
        <f>'Level 2 2013-14 to 2020-21 cash'!C53/Deflators!$D$2*Deflators!$K$2</f>
        <v>49.214491612939518</v>
      </c>
      <c r="D53" s="103">
        <f>'Level 2 2013-14 to 2020-21 cash'!D53/Deflators!$E$2*Deflators!$K$2</f>
        <v>36.669428695327134</v>
      </c>
      <c r="E53" s="103">
        <f>'Level 2 2013-14 to 2020-21 cash'!E53/Deflators!$F$2*Deflators!$K$2</f>
        <v>38.155472246787163</v>
      </c>
      <c r="F53" s="103">
        <f>'Level 2 2013-14 to 2020-21 cash'!F53/Deflators!$G$2*Deflators!$K$2</f>
        <v>39.080922380354714</v>
      </c>
      <c r="G53" s="103">
        <f>'Level 2 2013-14 to 2020-21 cash'!G53/Deflators!$H$2*Deflators!$K$2</f>
        <v>40.311386626046605</v>
      </c>
      <c r="H53" s="103">
        <f>'Level 2 2013-14 to 2020-21 cash'!H53/Deflators!$I$2*Deflators!$K$2</f>
        <v>37.361918771675619</v>
      </c>
      <c r="I53" s="103">
        <f>'Level 2 2013-14 to 2020-21 cash'!I53/Deflators!$J$2*Deflators!$K$2</f>
        <v>43.202054638939288</v>
      </c>
    </row>
    <row r="54" spans="1:9">
      <c r="A54" s="1" t="str">
        <f>'Level 2 2013-14 to 2020-21 cash'!A54</f>
        <v>Criminal Injuries Compensation</v>
      </c>
      <c r="B54" s="103">
        <f>'Level 2 2013-14 to 2020-21 cash'!B54/Deflators!$C$2*Deflators!$K$2</f>
        <v>21.225239904872705</v>
      </c>
      <c r="C54" s="103">
        <f>'Level 2 2013-14 to 2020-21 cash'!C54/Deflators!$D$2*Deflators!$K$2</f>
        <v>21.057545311159942</v>
      </c>
      <c r="D54" s="103">
        <f>'Level 2 2013-14 to 2020-21 cash'!D54/Deflators!$E$2*Deflators!$K$2</f>
        <v>20.516014768446688</v>
      </c>
      <c r="E54" s="103">
        <f>'Level 2 2013-14 to 2020-21 cash'!E54/Deflators!$F$2*Deflators!$K$2</f>
        <v>15.772474849735726</v>
      </c>
      <c r="F54" s="103">
        <f>'Level 2 2013-14 to 2020-21 cash'!F54/Deflators!$G$2*Deflators!$K$2</f>
        <v>19.369553366356566</v>
      </c>
      <c r="G54" s="103">
        <f>'Level 2 2013-14 to 2020-21 cash'!G54/Deflators!$H$2*Deflators!$K$2</f>
        <v>16.879699083082876</v>
      </c>
      <c r="H54" s="103">
        <f>'Level 2 2013-14 to 2020-21 cash'!H54/Deflators!$I$2*Deflators!$K$2</f>
        <v>22.229298040131027</v>
      </c>
      <c r="I54" s="103">
        <f>'Level 2 2013-14 to 2020-21 cash'!I54/Deflators!$J$2*Deflators!$K$2</f>
        <v>16.46291887940162</v>
      </c>
    </row>
    <row r="55" spans="1:9">
      <c r="A55" s="1" t="str">
        <f>'Level 2 2013-14 to 2020-21 cash'!A55</f>
        <v>Legal Aid</v>
      </c>
      <c r="B55" s="103">
        <f>'Level 2 2013-14 to 2020-21 cash'!B55/Deflators!$C$2*Deflators!$K$2</f>
        <v>188.60141744044031</v>
      </c>
      <c r="C55" s="103">
        <f>'Level 2 2013-14 to 2020-21 cash'!C55/Deflators!$D$2*Deflators!$K$2</f>
        <v>175.31910581920016</v>
      </c>
      <c r="D55" s="103">
        <f>'Level 2 2013-14 to 2020-21 cash'!D55/Deflators!$E$2*Deflators!$K$2</f>
        <v>172.97122796155918</v>
      </c>
      <c r="E55" s="103">
        <f>'Level 2 2013-14 to 2020-21 cash'!E55/Deflators!$F$2*Deflators!$K$2</f>
        <v>163.40747840645324</v>
      </c>
      <c r="F55" s="103">
        <f>'Level 2 2013-14 to 2020-21 cash'!F55/Deflators!$G$2*Deflators!$K$2</f>
        <v>154.50067273399708</v>
      </c>
      <c r="G55" s="103">
        <f>'Level 2 2013-14 to 2020-21 cash'!G55/Deflators!$H$2*Deflators!$K$2</f>
        <v>176.12633385374636</v>
      </c>
      <c r="H55" s="103">
        <f>'Level 2 2013-14 to 2020-21 cash'!H55/Deflators!$I$2*Deflators!$K$2</f>
        <v>139.84628813979145</v>
      </c>
      <c r="I55" s="103">
        <f>'Level 2 2013-14 to 2020-21 cash'!I55/Deflators!$J$2*Deflators!$K$2</f>
        <v>140.09209950879338</v>
      </c>
    </row>
    <row r="56" spans="1:9">
      <c r="A56" s="1" t="str">
        <f>'Level 2 2013-14 to 2020-21 cash'!A56</f>
        <v>Scottish Police Authority (SPA)</v>
      </c>
      <c r="B56" s="103">
        <f>'Level 2 2013-14 to 2020-21 cash'!B56/Deflators!$C$2*Deflators!$K$2</f>
        <v>1398.561379103355</v>
      </c>
      <c r="C56" s="103">
        <f>'Level 2 2013-14 to 2020-21 cash'!C56/Deflators!$D$2*Deflators!$K$2</f>
        <v>1404.5984366695427</v>
      </c>
      <c r="D56" s="103">
        <f>'Level 2 2013-14 to 2020-21 cash'!D56/Deflators!$E$2*Deflators!$K$2</f>
        <v>1346.7466706045871</v>
      </c>
      <c r="E56" s="103">
        <f>'Level 2 2013-14 to 2020-21 cash'!E56/Deflators!$F$2*Deflators!$K$2</f>
        <v>1394.3563611645045</v>
      </c>
      <c r="F56" s="103">
        <f>'Level 2 2013-14 to 2020-21 cash'!F56/Deflators!$G$2*Deflators!$K$2</f>
        <v>1446.5638208191938</v>
      </c>
      <c r="G56" s="103">
        <f>'Level 2 2013-14 to 2020-21 cash'!G56/Deflators!$H$2*Deflators!$K$2</f>
        <v>1459.0945148199075</v>
      </c>
      <c r="H56" s="103">
        <f>'Level 2 2013-14 to 2020-21 cash'!H56/Deflators!$I$2*Deflators!$K$2</f>
        <v>1322.277963232207</v>
      </c>
      <c r="I56" s="103">
        <f>'Level 2 2013-14 to 2020-21 cash'!I56/Deflators!$J$2*Deflators!$K$2</f>
        <v>1480.8238242987877</v>
      </c>
    </row>
    <row r="57" spans="1:9">
      <c r="A57" s="1" t="str">
        <f>'Level 2 2013-14 to 2020-21 cash'!A57</f>
        <v>Scottish Fire and Rescue Service</v>
      </c>
      <c r="B57" s="103">
        <f>'Level 2 2013-14 to 2020-21 cash'!B57/Deflators!$C$2*Deflators!$K$2</f>
        <v>373.80679649610096</v>
      </c>
      <c r="C57" s="103">
        <f>'Level 2 2013-14 to 2020-21 cash'!C57/Deflators!$D$2*Deflators!$K$2</f>
        <v>370.37213981571597</v>
      </c>
      <c r="D57" s="103">
        <f>'Level 2 2013-14 to 2020-21 cash'!D57/Deflators!$E$2*Deflators!$K$2</f>
        <v>380.13581387052949</v>
      </c>
      <c r="E57" s="103">
        <f>'Level 2 2013-14 to 2020-21 cash'!E57/Deflators!$F$2*Deflators!$K$2</f>
        <v>373.66848504300373</v>
      </c>
      <c r="F57" s="103">
        <f>'Level 2 2013-14 to 2020-21 cash'!F57/Deflators!$G$2*Deflators!$K$2</f>
        <v>369.3887765513411</v>
      </c>
      <c r="G57" s="103">
        <f>'Level 2 2013-14 to 2020-21 cash'!G57/Deflators!$H$2*Deflators!$K$2</f>
        <v>377.46116568025457</v>
      </c>
      <c r="H57" s="103">
        <f>'Level 2 2013-14 to 2020-21 cash'!H57/Deflators!$I$2*Deflators!$K$2</f>
        <v>350.03317195586601</v>
      </c>
      <c r="I57" s="103">
        <f>'Level 2 2013-14 to 2020-21 cash'!I57/Deflators!$J$2*Deflators!$K$2</f>
        <v>361.34534049947763</v>
      </c>
    </row>
    <row r="58" spans="1:9" s="17" customFormat="1">
      <c r="A58" s="1" t="str">
        <f>'Level 2 2013-14 to 2020-21 cash'!A58</f>
        <v>Miscellaneous</v>
      </c>
      <c r="B58" s="103">
        <f>'Level 2 2013-14 to 2020-21 cash'!B58/Deflators!$C$2*Deflators!$K$2</f>
        <v>34.809393443991233</v>
      </c>
      <c r="C58" s="103">
        <f>'Level 2 2013-14 to 2020-21 cash'!C58/Deflators!$D$2*Deflators!$K$2</f>
        <v>35.376676122748698</v>
      </c>
      <c r="D58" s="103">
        <f>'Level 2 2013-14 to 2020-21 cash'!D58/Deflators!$E$2*Deflators!$K$2</f>
        <v>43.743916546515649</v>
      </c>
      <c r="E58" s="103">
        <f>'Level 2 2013-14 to 2020-21 cash'!E58/Deflators!$F$2*Deflators!$K$2</f>
        <v>30.269234821919301</v>
      </c>
      <c r="F58" s="103">
        <f>'Level 2 2013-14 to 2020-21 cash'!F58/Deflators!$G$2*Deflators!$K$2</f>
        <v>35.207011707083403</v>
      </c>
      <c r="G58" s="103">
        <f>'Level 2 2013-14 to 2020-21 cash'!G58/Deflators!$H$2*Deflators!$K$2</f>
        <v>48.418084212000892</v>
      </c>
      <c r="H58" s="103">
        <f>'Level 2 2013-14 to 2020-21 cash'!H58/Deflators!$I$2*Deflators!$K$2</f>
        <v>47.79820893136155</v>
      </c>
      <c r="I58" s="103">
        <f>'Level 2 2013-14 to 2020-21 cash'!I58/Deflators!$J$2*Deflators!$K$2</f>
        <v>49.598475350044367</v>
      </c>
    </row>
    <row r="59" spans="1:9">
      <c r="A59" s="1" t="str">
        <f>'Level 2 2013-14 to 2020-21 cash'!A59</f>
        <v>Police Central Government</v>
      </c>
      <c r="B59" s="103">
        <f>'Level 2 2013-14 to 2020-21 cash'!B59/Deflators!$C$2*Deflators!$K$2</f>
        <v>28.502465015114776</v>
      </c>
      <c r="C59" s="103">
        <f>'Level 2 2013-14 to 2020-21 cash'!C59/Deflators!$D$2*Deflators!$K$2</f>
        <v>31.165167060516712</v>
      </c>
      <c r="D59" s="103">
        <f>'Level 2 2013-14 to 2020-21 cash'!D59/Deflators!$E$2*Deflators!$K$2</f>
        <v>31.481470937788892</v>
      </c>
      <c r="E59" s="103">
        <f>'Level 2 2013-14 to 2020-21 cash'!E59/Deflators!$F$2*Deflators!$K$2</f>
        <v>63.669769797830241</v>
      </c>
      <c r="F59" s="103">
        <f>'Level 2 2013-14 to 2020-21 cash'!F59/Deflators!$G$2*Deflators!$K$2</f>
        <v>69.274637922028191</v>
      </c>
      <c r="G59" s="103">
        <f>'Level 2 2013-14 to 2020-21 cash'!G59/Deflators!$H$2*Deflators!$K$2</f>
        <v>70.184011977028803</v>
      </c>
      <c r="H59" s="103">
        <f>'Level 2 2013-14 to 2020-21 cash'!H59/Deflators!$I$2*Deflators!$K$2</f>
        <v>78.6896278040319</v>
      </c>
      <c r="I59" s="103">
        <f>'Level 2 2013-14 to 2020-21 cash'!I59/Deflators!$J$2*Deflators!$K$2</f>
        <v>75.289017550384472</v>
      </c>
    </row>
    <row r="60" spans="1:9">
      <c r="A60" s="1" t="str">
        <f>'Level 2 2013-14 to 2020-21 cash'!A60</f>
        <v>Safer and Stronger Communities</v>
      </c>
      <c r="B60" s="103">
        <f>'Level 2 2013-14 to 2020-21 cash'!B60/Deflators!$C$2*Deflators!$K$2</f>
        <v>4.6089092364866442</v>
      </c>
      <c r="C60" s="103">
        <f>'Level 2 2013-14 to 2020-21 cash'!C60/Deflators!$D$2*Deflators!$K$2</f>
        <v>7.4603874816680928</v>
      </c>
      <c r="D60" s="103">
        <f>'Level 2 2013-14 to 2020-21 cash'!D60/Deflators!$E$2*Deflators!$K$2</f>
        <v>4.4805089724193925</v>
      </c>
      <c r="E60" s="103">
        <f>'Level 2 2013-14 to 2020-21 cash'!E60/Deflators!$F$2*Deflators!$K$2</f>
        <v>5.1028595102086181</v>
      </c>
      <c r="F60" s="103">
        <f>'Level 2 2013-14 to 2020-21 cash'!F60/Deflators!$G$2*Deflators!$K$2</f>
        <v>5.5829889114792461</v>
      </c>
      <c r="G60" s="103">
        <f>'Level 2 2013-14 to 2020-21 cash'!G60/Deflators!$H$2*Deflators!$K$2</f>
        <v>11.216115838101123</v>
      </c>
      <c r="H60" s="103">
        <f>'Level 2 2013-14 to 2020-21 cash'!H60/Deflators!$I$2*Deflators!$K$2</f>
        <v>11.479919175654521</v>
      </c>
      <c r="I60" s="103">
        <f>'Level 2 2013-14 to 2020-21 cash'!I60/Deflators!$J$2*Deflators!$K$2</f>
        <v>11.744247863012619</v>
      </c>
    </row>
    <row r="61" spans="1:9">
      <c r="A61" s="1" t="str">
        <f>'Level 2 2013-14 to 2020-21 cash'!A61</f>
        <v>Police and Fire Pensions</v>
      </c>
      <c r="B61" s="103">
        <f>'Level 2 2013-14 to 2020-21 cash'!B61/Deflators!$C$2*Deflators!$K$2</f>
        <v>579.02454460492731</v>
      </c>
      <c r="C61" s="103">
        <f>'Level 2 2013-14 to 2020-21 cash'!C61/Deflators!$D$2*Deflators!$K$2</f>
        <v>375.78693718144285</v>
      </c>
      <c r="D61" s="103">
        <f>'Level 2 2013-14 to 2020-21 cash'!D61/Deflators!$E$2*Deflators!$K$2</f>
        <v>438.97197116624733</v>
      </c>
      <c r="E61" s="103">
        <f>'Level 2 2013-14 to 2020-21 cash'!E61/Deflators!$F$2*Deflators!$K$2</f>
        <v>470.97073797629992</v>
      </c>
      <c r="F61" s="103">
        <f>'Level 2 2013-14 to 2020-21 cash'!F61/Deflators!$G$2*Deflators!$K$2</f>
        <v>484.46671125734184</v>
      </c>
      <c r="G61" s="103">
        <f>'Level 2 2013-14 to 2020-21 cash'!G61/Deflators!$H$2*Deflators!$K$2</f>
        <v>548.03496694088165</v>
      </c>
      <c r="H61" s="103">
        <f>'Level 2 2013-14 to 2020-21 cash'!H61/Deflators!$I$2*Deflators!$K$2</f>
        <v>478.60826672319672</v>
      </c>
      <c r="I61" s="103">
        <f>'Level 2 2013-14 to 2020-21 cash'!I61/Deflators!$J$2*Deflators!$K$2</f>
        <v>539.92082363082125</v>
      </c>
    </row>
    <row r="62" spans="1:9">
      <c r="A62" s="1" t="str">
        <f>'Level 2 2013-14 to 2020-21 cash'!A62</f>
        <v>Scottish Courts and Tribunals Service</v>
      </c>
      <c r="B62" s="103">
        <f>'Level 2 2013-14 to 2020-21 cash'!B62/Deflators!$C$2*Deflators!$K$2</f>
        <v>89.631155941148165</v>
      </c>
      <c r="C62" s="103">
        <f>'Level 2 2013-14 to 2020-21 cash'!C62/Deflators!$D$2*Deflators!$K$2</f>
        <v>111.78548339467193</v>
      </c>
      <c r="D62" s="103">
        <f>'Level 2 2013-14 to 2020-21 cash'!D62/Deflators!$E$2*Deflators!$K$2</f>
        <v>127.45868945224639</v>
      </c>
      <c r="E62" s="103">
        <f>'Level 2 2013-14 to 2020-21 cash'!E62/Deflators!$F$2*Deflators!$K$2</f>
        <v>125.71590247877594</v>
      </c>
      <c r="F62" s="103">
        <f>'Level 2 2013-14 to 2020-21 cash'!F62/Deflators!$G$2*Deflators!$K$2</f>
        <v>150.05706931465645</v>
      </c>
      <c r="G62" s="103">
        <f>'Level 2 2013-14 to 2020-21 cash'!G62/Deflators!$H$2*Deflators!$K$2</f>
        <v>156.69246977782856</v>
      </c>
      <c r="H62" s="103">
        <f>'Level 2 2013-14 to 2020-21 cash'!H62/Deflators!$I$2*Deflators!$K$2</f>
        <v>151.63929602023654</v>
      </c>
      <c r="I62" s="103">
        <f>'Level 2 2013-14 to 2020-21 cash'!I62/Deflators!$J$2*Deflators!$K$2</f>
        <v>179.728936046461</v>
      </c>
    </row>
    <row r="63" spans="1:9" s="17" customFormat="1">
      <c r="A63" s="1" t="str">
        <f>'Level 2 2013-14 to 2020-21 cash'!A63</f>
        <v>Scottish Prison Service</v>
      </c>
      <c r="B63" s="103">
        <f>'Level 2 2013-14 to 2020-21 cash'!B63/Deflators!$C$2*Deflators!$K$2</f>
        <v>409.70777370662853</v>
      </c>
      <c r="C63" s="103">
        <f>'Level 2 2013-14 to 2020-21 cash'!C63/Deflators!$D$2*Deflators!$K$2</f>
        <v>399.73237442099042</v>
      </c>
      <c r="D63" s="103">
        <f>'Level 2 2013-14 to 2020-21 cash'!D63/Deflators!$E$2*Deflators!$K$2</f>
        <v>390.86545377816543</v>
      </c>
      <c r="E63" s="103">
        <f>'Level 2 2013-14 to 2020-21 cash'!E63/Deflators!$F$2*Deflators!$K$2</f>
        <v>395.81953428050025</v>
      </c>
      <c r="F63" s="103">
        <f>'Level 2 2013-14 to 2020-21 cash'!F63/Deflators!$G$2*Deflators!$K$2</f>
        <v>398.44310660087598</v>
      </c>
      <c r="G63" s="103">
        <f>'Level 2 2013-14 to 2020-21 cash'!G63/Deflators!$H$2*Deflators!$K$2</f>
        <v>414.552083402292</v>
      </c>
      <c r="H63" s="103">
        <f>'Level 2 2013-14 to 2020-21 cash'!H63/Deflators!$I$2*Deflators!$K$2</f>
        <v>432.47986421738483</v>
      </c>
      <c r="I63" s="103">
        <f>'Level 2 2013-14 to 2020-21 cash'!I63/Deflators!$J$2*Deflators!$K$2</f>
        <v>466.09983706331343</v>
      </c>
    </row>
    <row r="64" spans="1:9">
      <c r="A64" s="1" t="str">
        <f>'Level 2 2013-14 to 2020-21 cash'!A64</f>
        <v>Total Justice &amp; Veterans</v>
      </c>
      <c r="B64" s="103">
        <f>'Level 2 2013-14 to 2020-21 cash'!B64/Deflators!$C$2*Deflators!$K$2</f>
        <v>3227.449336392358</v>
      </c>
      <c r="C64" s="103">
        <f>'Level 2 2013-14 to 2020-21 cash'!C64/Deflators!$D$2*Deflators!$K$2</f>
        <v>3021.0959435845289</v>
      </c>
      <c r="D64" s="103">
        <f>'Level 2 2013-14 to 2020-21 cash'!D64/Deflators!$E$2*Deflators!$K$2</f>
        <v>3023.5181994671179</v>
      </c>
      <c r="E64" s="103">
        <f>'Level 2 2013-14 to 2020-21 cash'!E64/Deflators!$F$2*Deflators!$K$2</f>
        <v>3107.1775453979376</v>
      </c>
      <c r="F64" s="103">
        <f>'Level 2 2013-14 to 2020-21 cash'!F64/Deflators!$G$2*Deflators!$K$2</f>
        <v>3205.4332050335843</v>
      </c>
      <c r="G64" s="103">
        <f>'Level 2 2013-14 to 2020-21 cash'!G64/Deflators!$H$2*Deflators!$K$2</f>
        <v>3354.7291421108598</v>
      </c>
      <c r="H64" s="103">
        <f>'Level 2 2013-14 to 2020-21 cash'!H64/Deflators!$I$2*Deflators!$K$2</f>
        <v>3112.4148143231346</v>
      </c>
      <c r="I64" s="103">
        <f>'Level 2 2013-14 to 2020-21 cash'!I64/Deflators!$J$2*Deflators!$K$2</f>
        <v>3416.3178158656356</v>
      </c>
    </row>
    <row r="65" spans="1:9">
      <c r="A65" s="1" t="str">
        <f>'Level 2 2013-14 to 2020-21 cash'!A65</f>
        <v>Energy</v>
      </c>
      <c r="B65" s="103">
        <f>'Level 2 2013-14 to 2020-21 cash'!B65/Deflators!$C$2*Deflators!$K$2</f>
        <v>64.888590566325121</v>
      </c>
      <c r="C65" s="103">
        <f>'Level 2 2013-14 to 2020-21 cash'!C65/Deflators!$D$2*Deflators!$K$2</f>
        <v>50.056793425385919</v>
      </c>
      <c r="D65" s="103">
        <f>'Level 2 2013-14 to 2020-21 cash'!D65/Deflators!$E$2*Deflators!$K$2</f>
        <v>42.682743368837379</v>
      </c>
      <c r="E65" s="103">
        <f>'Level 2 2013-14 to 2020-21 cash'!E65/Deflators!$F$2*Deflators!$K$2</f>
        <v>39.199238964784371</v>
      </c>
      <c r="F65" s="103">
        <f>'Level 2 2013-14 to 2020-21 cash'!F65/Deflators!$G$2*Deflators!$K$2</f>
        <v>101.97500154640663</v>
      </c>
      <c r="G65" s="103">
        <f>'Level 2 2013-14 to 2020-21 cash'!G65/Deflators!$H$2*Deflators!$K$2</f>
        <v>69.184556110267323</v>
      </c>
      <c r="H65" s="103">
        <f>'Level 2 2013-14 to 2020-21 cash'!H65/Deflators!$I$2*Deflators!$K$2</f>
        <v>177.83438432104822</v>
      </c>
      <c r="I65" s="103">
        <f>'Level 2 2013-14 to 2020-21 cash'!I65/Deflators!$J$2*Deflators!$K$2</f>
        <v>83.363187956205664</v>
      </c>
    </row>
    <row r="66" spans="1:9">
      <c r="A66" s="1" t="str">
        <f>'Level 2 2013-14 to 2020-21 cash'!A66</f>
        <v>Rail Services</v>
      </c>
      <c r="B66" s="103">
        <f>'Level 2 2013-14 to 2020-21 cash'!B66/Deflators!$C$2*Deflators!$K$2</f>
        <v>859.07642426407619</v>
      </c>
      <c r="C66" s="103">
        <f>'Level 2 2013-14 to 2020-21 cash'!C66/Deflators!$D$2*Deflators!$K$2</f>
        <v>900.78162399624762</v>
      </c>
      <c r="D66" s="103">
        <f>'Level 2 2013-14 to 2020-21 cash'!D66/Deflators!$E$2*Deflators!$K$2</f>
        <v>870.04409756533414</v>
      </c>
      <c r="E66" s="103">
        <f>'Level 2 2013-14 to 2020-21 cash'!E66/Deflators!$F$2*Deflators!$K$2</f>
        <v>899.95885907315608</v>
      </c>
      <c r="F66" s="103">
        <f>'Level 2 2013-14 to 2020-21 cash'!F66/Deflators!$G$2*Deflators!$K$2</f>
        <v>897.15213650995065</v>
      </c>
      <c r="G66" s="103">
        <f>'Level 2 2013-14 to 2020-21 cash'!G66/Deflators!$H$2*Deflators!$K$2</f>
        <v>1106.8418471124148</v>
      </c>
      <c r="H66" s="103">
        <f>'Level 2 2013-14 to 2020-21 cash'!H66/Deflators!$I$2*Deflators!$K$2</f>
        <v>1649.9774742463453</v>
      </c>
      <c r="I66" s="103">
        <f>'Level 2 2013-14 to 2020-21 cash'!I66/Deflators!$J$2*Deflators!$K$2</f>
        <v>1589.1435389638953</v>
      </c>
    </row>
    <row r="67" spans="1:9">
      <c r="A67" s="1" t="str">
        <f>'Level 2 2013-14 to 2020-21 cash'!A67</f>
        <v>Concessionary Fares and Bus Services</v>
      </c>
      <c r="B67" s="103">
        <f>'Level 2 2013-14 to 2020-21 cash'!B67/Deflators!$C$2*Deflators!$K$2</f>
        <v>306.49246422636185</v>
      </c>
      <c r="C67" s="103">
        <f>'Level 2 2013-14 to 2020-21 cash'!C67/Deflators!$D$2*Deflators!$K$2</f>
        <v>303.70996780210112</v>
      </c>
      <c r="D67" s="103">
        <f>'Level 2 2013-14 to 2020-21 cash'!D67/Deflators!$E$2*Deflators!$K$2</f>
        <v>295.00614339456104</v>
      </c>
      <c r="E67" s="103">
        <f>'Level 2 2013-14 to 2020-21 cash'!E67/Deflators!$F$2*Deflators!$K$2</f>
        <v>293.64636999655045</v>
      </c>
      <c r="F67" s="103">
        <f>'Level 2 2013-14 to 2020-21 cash'!F67/Deflators!$G$2*Deflators!$K$2</f>
        <v>300.11413862931289</v>
      </c>
      <c r="G67" s="103">
        <f>'Level 2 2013-14 to 2020-21 cash'!G67/Deflators!$H$2*Deflators!$K$2</f>
        <v>306.16664718460191</v>
      </c>
      <c r="H67" s="103">
        <f>'Level 2 2013-14 to 2020-21 cash'!H67/Deflators!$I$2*Deflators!$K$2</f>
        <v>420.37376763214922</v>
      </c>
      <c r="I67" s="103">
        <f>'Level 2 2013-14 to 2020-21 cash'!I67/Deflators!$J$2*Deflators!$K$2</f>
        <v>403.39394222329958</v>
      </c>
    </row>
    <row r="68" spans="1:9">
      <c r="A68" s="1" t="str">
        <f>'Level 2 2013-14 to 2020-21 cash'!A68</f>
        <v>Active Travel, LowCarbon and Other Transport Policy</v>
      </c>
      <c r="B68" s="103">
        <f>'Level 2 2013-14 to 2020-21 cash'!B68/Deflators!$C$2*Deflators!$K$2</f>
        <v>89.87373011148955</v>
      </c>
      <c r="C68" s="103">
        <f>'Level 2 2013-14 to 2020-21 cash'!C68/Deflators!$D$2*Deflators!$K$2</f>
        <v>79.898343352058291</v>
      </c>
      <c r="D68" s="103">
        <f>'Level 2 2013-14 to 2020-21 cash'!D68/Deflators!$E$2*Deflators!$K$2</f>
        <v>132.17501468637207</v>
      </c>
      <c r="E68" s="103">
        <f>'Level 2 2013-14 to 2020-21 cash'!E68/Deflators!$F$2*Deflators!$K$2</f>
        <v>215.01594390742673</v>
      </c>
      <c r="F68" s="103">
        <f>'Level 2 2013-14 to 2020-21 cash'!F68/Deflators!$G$2*Deflators!$K$2</f>
        <v>220.47109272882329</v>
      </c>
      <c r="G68" s="103">
        <f>'Level 2 2013-14 to 2020-21 cash'!G68/Deflators!$H$2*Deflators!$K$2</f>
        <v>223.54496219898576</v>
      </c>
      <c r="H68" s="103">
        <f>'Level 2 2013-14 to 2020-21 cash'!H68/Deflators!$I$2*Deflators!$K$2</f>
        <v>307.14001939955688</v>
      </c>
      <c r="I68" s="103">
        <f>'Level 2 2013-14 to 2020-21 cash'!I68/Deflators!$J$2*Deflators!$K$2</f>
        <v>303.14839796401327</v>
      </c>
    </row>
    <row r="69" spans="1:9">
      <c r="A69" s="1" t="str">
        <f>'Level 2 2013-14 to 2020-21 cash'!A69</f>
        <v>Motorways and Trunk Roads</v>
      </c>
      <c r="B69" s="103">
        <f>'Level 2 2013-14 to 2020-21 cash'!B69/Deflators!$C$2*Deflators!$K$2</f>
        <v>702.00964896801827</v>
      </c>
      <c r="C69" s="103">
        <f>'Level 2 2013-14 to 2020-21 cash'!C69/Deflators!$D$2*Deflators!$K$2</f>
        <v>930.62317392291982</v>
      </c>
      <c r="D69" s="103">
        <f>'Level 2 2013-14 to 2020-21 cash'!D69/Deflators!$E$2*Deflators!$K$2</f>
        <v>925.57882719716406</v>
      </c>
      <c r="E69" s="103">
        <f>'Level 2 2013-14 to 2020-21 cash'!E69/Deflators!$F$2*Deflators!$K$2</f>
        <v>932.54757549062481</v>
      </c>
      <c r="F69" s="103">
        <f>'Level 2 2013-14 to 2020-21 cash'!F69/Deflators!$G$2*Deflators!$K$2</f>
        <v>740.48663134089009</v>
      </c>
      <c r="G69" s="103">
        <f>'Level 2 2013-14 to 2020-21 cash'!G69/Deflators!$H$2*Deflators!$K$2</f>
        <v>797.78788297939082</v>
      </c>
      <c r="H69" s="103">
        <f>'Level 2 2013-14 to 2020-21 cash'!H69/Deflators!$I$2*Deflators!$K$2</f>
        <v>647.9892560148993</v>
      </c>
      <c r="I69" s="103">
        <f>'Level 2 2013-14 to 2020-21 cash'!I69/Deflators!$J$2*Deflators!$K$2</f>
        <v>879.03598067531061</v>
      </c>
    </row>
    <row r="70" spans="1:9" s="17" customFormat="1">
      <c r="A70" s="1" t="str">
        <f>'Level 2 2013-14 to 2020-21 cash'!A70</f>
        <v>Ferry Services</v>
      </c>
      <c r="B70" s="103">
        <f>'Level 2 2013-14 to 2020-21 cash'!B70/Deflators!$C$2*Deflators!$K$2</f>
        <v>203.64101600160726</v>
      </c>
      <c r="C70" s="103">
        <f>'Level 2 2013-14 to 2020-21 cash'!C70/Deflators!$D$2*Deflators!$K$2</f>
        <v>247.51640402889143</v>
      </c>
      <c r="D70" s="103">
        <f>'Level 2 2013-14 to 2020-21 cash'!D70/Deflators!$E$2*Deflators!$K$2</f>
        <v>247.2533503990386</v>
      </c>
      <c r="E70" s="103">
        <f>'Level 2 2013-14 to 2020-21 cash'!E70/Deflators!$F$2*Deflators!$K$2</f>
        <v>275.78636171082024</v>
      </c>
      <c r="F70" s="103">
        <f>'Level 2 2013-14 to 2020-21 cash'!F70/Deflators!$G$2*Deflators!$K$2</f>
        <v>240.75215448889077</v>
      </c>
      <c r="G70" s="103">
        <f>'Level 2 2013-14 to 2020-21 cash'!G70/Deflators!$H$2*Deflators!$K$2</f>
        <v>272.18514771471138</v>
      </c>
      <c r="H70" s="103">
        <f>'Level 2 2013-14 to 2020-21 cash'!H70/Deflators!$I$2*Deflators!$K$2</f>
        <v>261.1159797953419</v>
      </c>
      <c r="I70" s="103">
        <f>'Level 2 2013-14 to 2020-21 cash'!I70/Deflators!$J$2*Deflators!$K$2</f>
        <v>270.7468569848088</v>
      </c>
    </row>
    <row r="71" spans="1:9">
      <c r="A71" s="1" t="str">
        <f>'Level 2 2013-14 to 2020-21 cash'!A71</f>
        <v>Air Services</v>
      </c>
      <c r="B71" s="103">
        <f>'Level 2 2013-14 to 2020-21 cash'!B71/Deflators!$C$2*Deflators!$K$2</f>
        <v>69.012351462128947</v>
      </c>
      <c r="C71" s="103">
        <f>'Level 2 2013-14 to 2020-21 cash'!C71/Deflators!$D$2*Deflators!$K$2</f>
        <v>76.047820780874758</v>
      </c>
      <c r="D71" s="103">
        <f>'Level 2 2013-14 to 2020-21 cash'!D71/Deflators!$E$2*Deflators!$K$2</f>
        <v>67.91508337140975</v>
      </c>
      <c r="E71" s="103">
        <f>'Level 2 2013-14 to 2020-21 cash'!E71/Deflators!$F$2*Deflators!$K$2</f>
        <v>66.685095872044428</v>
      </c>
      <c r="F71" s="103">
        <f>'Level 2 2013-14 to 2020-21 cash'!F71/Deflators!$G$2*Deflators!$K$2</f>
        <v>109.15313014687995</v>
      </c>
      <c r="G71" s="103">
        <f>'Level 2 2013-14 to 2020-21 cash'!G71/Deflators!$H$2*Deflators!$K$2</f>
        <v>70.517163932615972</v>
      </c>
      <c r="H71" s="103">
        <f>'Level 2 2013-14 to 2020-21 cash'!H71/Deflators!$I$2*Deflators!$K$2</f>
        <v>119.18243362361331</v>
      </c>
      <c r="I71" s="103">
        <f>'Level 2 2013-14 to 2020-21 cash'!I71/Deflators!$J$2*Deflators!$K$2</f>
        <v>102.86702815728019</v>
      </c>
    </row>
    <row r="72" spans="1:9">
      <c r="A72" s="1" t="str">
        <f>'Level 2 2013-14 to 2020-21 cash'!A72</f>
        <v>Scottish Futures Fund</v>
      </c>
      <c r="B72" s="103">
        <f>'Level 2 2013-14 to 2020-21 cash'!B72/Deflators!$C$2*Deflators!$K$2</f>
        <v>20.133656138336395</v>
      </c>
      <c r="C72" s="103">
        <f>'Level 2 2013-14 to 2020-21 cash'!C72/Deflators!$D$2*Deflators!$K$2</f>
        <v>17.568009231024867</v>
      </c>
      <c r="D72" s="103" t="s">
        <v>37</v>
      </c>
      <c r="E72" s="103" t="s">
        <v>37</v>
      </c>
      <c r="F72" s="103" t="s">
        <v>37</v>
      </c>
      <c r="G72" s="103" t="s">
        <v>37</v>
      </c>
      <c r="H72" s="103" t="s">
        <v>37</v>
      </c>
      <c r="I72" s="103" t="s">
        <v>37</v>
      </c>
    </row>
    <row r="73" spans="1:9">
      <c r="A73" s="1" t="str">
        <f>'Level 2 2013-14 to 2020-21 cash'!A73</f>
        <v>Research, Analysis and Other Services</v>
      </c>
      <c r="B73" s="103">
        <f>'Level 2 2013-14 to 2020-21 cash'!B73/Deflators!$C$2*Deflators!$K$2</f>
        <v>83.930662938125195</v>
      </c>
      <c r="C73" s="103">
        <f>'Level 2 2013-14 to 2020-21 cash'!C73/Deflators!$D$2*Deflators!$K$2</f>
        <v>77.612095575418067</v>
      </c>
      <c r="D73" s="103">
        <f>'Level 2 2013-14 to 2020-21 cash'!D73/Deflators!$E$2*Deflators!$K$2</f>
        <v>76.522376923689109</v>
      </c>
      <c r="E73" s="103">
        <f>'Level 2 2013-14 to 2020-21 cash'!E73/Deflators!$F$2*Deflators!$K$2</f>
        <v>73.179644339582666</v>
      </c>
      <c r="F73" s="103">
        <f>'Level 2 2013-14 to 2020-21 cash'!F73/Deflators!$G$2*Deflators!$K$2</f>
        <v>71.553408906305435</v>
      </c>
      <c r="G73" s="103">
        <f>'Level 2 2013-14 to 2020-21 cash'!G73/Deflators!$H$2*Deflators!$K$2</f>
        <v>75.292341962698629</v>
      </c>
      <c r="H73" s="103">
        <f>'Level 2 2013-14 to 2020-21 cash'!H73/Deflators!$I$2*Deflators!$K$2</f>
        <v>66.061716710811922</v>
      </c>
      <c r="I73" s="103">
        <f>'Level 2 2013-14 to 2020-21 cash'!I73/Deflators!$J$2*Deflators!$K$2</f>
        <v>80.636844702292009</v>
      </c>
    </row>
    <row r="74" spans="1:9">
      <c r="A74" s="1" t="str">
        <f>'Level 2 2013-14 to 2020-21 cash'!A74</f>
        <v>Environmental Services</v>
      </c>
      <c r="B74" s="103">
        <f>'Level 2 2013-14 to 2020-21 cash'!B74/Deflators!$C$2*Deflators!$K$2</f>
        <v>180.83904398951543</v>
      </c>
      <c r="C74" s="103">
        <f>'Level 2 2013-14 to 2020-21 cash'!C74/Deflators!$D$2*Deflators!$K$2</f>
        <v>187.47231768449822</v>
      </c>
      <c r="D74" s="103">
        <f>'Level 2 2013-14 to 2020-21 cash'!D74/Deflators!$E$2*Deflators!$K$2</f>
        <v>160.59087422197928</v>
      </c>
      <c r="E74" s="103">
        <f>'Level 2 2013-14 to 2020-21 cash'!E74/Deflators!$F$2*Deflators!$K$2</f>
        <v>167.9304675177745</v>
      </c>
      <c r="F74" s="103">
        <f>'Level 2 2013-14 to 2020-21 cash'!F74/Deflators!$G$2*Deflators!$K$2</f>
        <v>193.01190236828251</v>
      </c>
      <c r="G74" s="103">
        <f>'Level 2 2013-14 to 2020-21 cash'!G74/Deflators!$H$2*Deflators!$K$2</f>
        <v>213.77250483509565</v>
      </c>
      <c r="H74" s="103">
        <f>'Level 2 2013-14 to 2020-21 cash'!H74/Deflators!$I$2*Deflators!$K$2</f>
        <v>140.05501394298514</v>
      </c>
      <c r="I74" s="103">
        <f>'Level 2 2013-14 to 2020-21 cash'!I74/Deflators!$J$2*Deflators!$K$2</f>
        <v>172.80821855575715</v>
      </c>
    </row>
    <row r="75" spans="1:9">
      <c r="A75" s="1" t="str">
        <f>'Level 2 2013-14 to 2020-21 cash'!A75</f>
        <v>Climate Change and Land Managers Renewable Fund</v>
      </c>
      <c r="B75" s="103">
        <f>'Level 2 2013-14 to 2020-21 cash'!B75/Deflators!$C$2*Deflators!$K$2</f>
        <v>18.314349860775874</v>
      </c>
      <c r="C75" s="103">
        <f>'Level 2 2013-14 to 2020-21 cash'!C75/Deflators!$D$2*Deflators!$K$2</f>
        <v>18.169653382772292</v>
      </c>
      <c r="D75" s="103">
        <f>'Level 2 2013-14 to 2020-21 cash'!D75/Deflators!$E$2*Deflators!$K$2</f>
        <v>18.157852151383857</v>
      </c>
      <c r="E75" s="103">
        <f>'Level 2 2013-14 to 2020-21 cash'!E75/Deflators!$F$2*Deflators!$K$2</f>
        <v>18.787800923949906</v>
      </c>
      <c r="F75" s="103">
        <f>'Level 2 2013-14 to 2020-21 cash'!F75/Deflators!$G$2*Deflators!$K$2</f>
        <v>18.344106423431807</v>
      </c>
      <c r="G75" s="103">
        <f>'Level 2 2013-14 to 2020-21 cash'!G75/Deflators!$H$2*Deflators!$K$2</f>
        <v>16.657597779358102</v>
      </c>
      <c r="H75" s="103">
        <f>'Level 2 2013-14 to 2020-21 cash'!H75/Deflators!$I$2*Deflators!$K$2</f>
        <v>22.124935138534166</v>
      </c>
      <c r="I75" s="103">
        <f>'Level 2 2013-14 to 2020-21 cash'!I75/Deflators!$J$2*Deflators!$K$2</f>
        <v>14.051153693247244</v>
      </c>
    </row>
    <row r="76" spans="1:9" s="17" customFormat="1">
      <c r="A76" s="1" t="str">
        <f>'Level 2 2013-14 to 2020-21 cash'!A76</f>
        <v>Land Reform</v>
      </c>
      <c r="B76" s="103" t="s">
        <v>37</v>
      </c>
      <c r="C76" s="103" t="s">
        <v>37</v>
      </c>
      <c r="D76" s="103" t="s">
        <v>37</v>
      </c>
      <c r="E76" s="103" t="s">
        <v>37</v>
      </c>
      <c r="F76" s="103" t="s">
        <v>37</v>
      </c>
      <c r="G76" s="103" t="s">
        <v>37</v>
      </c>
      <c r="H76" s="103">
        <f>'Level 2 2013-14 to 2020-21 cash'!H76/Deflators!$I$2*Deflators!$K$2</f>
        <v>13.567177207591707</v>
      </c>
      <c r="I76" s="103">
        <f>'Level 2 2013-14 to 2020-21 cash'!I76/Deflators!$J$2*Deflators!$K$2</f>
        <v>10.695654303815065</v>
      </c>
    </row>
    <row r="77" spans="1:9">
      <c r="A77" s="1" t="str">
        <f>'Level 2 2013-14 to 2020-21 cash'!A77</f>
        <v>Scottish Water</v>
      </c>
      <c r="B77" s="103">
        <f>'Level 2 2013-14 to 2020-21 cash'!B77/Deflators!$C$2*Deflators!$K$2</f>
        <v>-30.806919633358092</v>
      </c>
      <c r="C77" s="103">
        <f>'Level 2 2013-14 to 2020-21 cash'!C77/Deflators!$D$2*Deflators!$K$2</f>
        <v>-116.83929426935029</v>
      </c>
      <c r="D77" s="103">
        <f>'Level 2 2013-14 to 2020-21 cash'!D77/Deflators!$E$2*Deflators!$K$2</f>
        <v>-113.0738974881631</v>
      </c>
      <c r="E77" s="103">
        <f>'Level 2 2013-14 to 2020-21 cash'!E77/Deflators!$F$2*Deflators!$K$2</f>
        <v>26.2101420297079</v>
      </c>
      <c r="F77" s="103">
        <f>'Level 2 2013-14 to 2020-21 cash'!F77/Deflators!$G$2*Deflators!$K$2</f>
        <v>126.35785107817314</v>
      </c>
      <c r="G77" s="103">
        <f>'Level 2 2013-14 to 2020-21 cash'!G77/Deflators!$H$2*Deflators!$K$2</f>
        <v>127.26404703429591</v>
      </c>
      <c r="H77" s="103">
        <f>'Level 2 2013-14 to 2020-21 cash'!H77/Deflators!$I$2*Deflators!$K$2</f>
        <v>130.45362699607409</v>
      </c>
      <c r="I77" s="103">
        <f>'Level 2 2013-14 to 2020-21 cash'!I77/Deflators!$J$2*Deflators!$K$2</f>
        <v>133.69567879768832</v>
      </c>
    </row>
    <row r="78" spans="1:9" s="17" customFormat="1">
      <c r="A78" s="1" t="str">
        <f>'Level 2 2013-14 to 2020-21 cash'!A78</f>
        <v>Forestry Commission</v>
      </c>
      <c r="B78" s="103">
        <f>'Level 2 2013-14 to 2020-21 cash'!B78/Deflators!$C$2*Deflators!$K$2</f>
        <v>68.405916036275457</v>
      </c>
      <c r="C78" s="103">
        <f>'Level 2 2013-14 to 2020-21 cash'!C78/Deflators!$D$2*Deflators!$K$2</f>
        <v>65.579212540469527</v>
      </c>
      <c r="D78" s="103">
        <f>'Level 2 2013-14 to 2020-21 cash'!D78/Deflators!$E$2*Deflators!$K$2</f>
        <v>66.146461408612609</v>
      </c>
      <c r="E78" s="103">
        <f>'Level 2 2013-14 to 2020-21 cash'!E78/Deflators!$F$2*Deflators!$K$2</f>
        <v>78.166529770013824</v>
      </c>
      <c r="F78" s="103">
        <f>'Level 2 2013-14 to 2020-21 cash'!F78/Deflators!$G$2*Deflators!$K$2</f>
        <v>77.933967662281717</v>
      </c>
      <c r="G78" s="103" t="s">
        <v>37</v>
      </c>
      <c r="H78" s="103" t="s">
        <v>37</v>
      </c>
      <c r="I78" s="103" t="s">
        <v>37</v>
      </c>
    </row>
    <row r="79" spans="1:9">
      <c r="A79" s="1" t="str">
        <f>'Level 2 2013-14 to 2020-21 cash'!A79</f>
        <v>Forestry and Land Scotland</v>
      </c>
      <c r="B79" s="103" t="s">
        <v>37</v>
      </c>
      <c r="C79" s="103" t="s">
        <v>37</v>
      </c>
      <c r="D79" s="103" t="s">
        <v>37</v>
      </c>
      <c r="E79" s="103" t="s">
        <v>37</v>
      </c>
      <c r="F79" s="103" t="s">
        <v>37</v>
      </c>
      <c r="G79" s="103">
        <f>'Level 2 2013-14 to 2020-21 cash'!G79/Deflators!$H$2*Deflators!$K$2</f>
        <v>21.543826461303144</v>
      </c>
      <c r="H79" s="103">
        <f>'Level 2 2013-14 to 2020-21 cash'!H79/Deflators!$I$2*Deflators!$K$2</f>
        <v>23.37728995769648</v>
      </c>
      <c r="I79" s="103">
        <f>'Level 2 2013-14 to 2020-21 cash'!I79/Deflators!$J$2*Deflators!$K$2</f>
        <v>45.823538536933178</v>
      </c>
    </row>
    <row r="80" spans="1:9">
      <c r="A80" s="1" t="str">
        <f>'Level 2 2013-14 to 2020-21 cash'!A80</f>
        <v>Scottish Forestry</v>
      </c>
      <c r="B80" s="103" t="s">
        <v>37</v>
      </c>
      <c r="C80" s="103" t="s">
        <v>37</v>
      </c>
      <c r="D80" s="103" t="s">
        <v>37</v>
      </c>
      <c r="E80" s="103" t="s">
        <v>37</v>
      </c>
      <c r="F80" s="103" t="s">
        <v>37</v>
      </c>
      <c r="G80" s="103">
        <f>'Level 2 2013-14 to 2020-21 cash'!G80/Deflators!$H$2*Deflators!$K$2</f>
        <v>59.523149398239624</v>
      </c>
      <c r="H80" s="103">
        <f>'Level 2 2013-14 to 2020-21 cash'!H80/Deflators!$I$2*Deflators!$K$2</f>
        <v>46.128402505811806</v>
      </c>
      <c r="I80" s="103">
        <f>'Level 2 2013-14 to 2020-21 cash'!I80/Deflators!$J$2*Deflators!$K$2</f>
        <v>59.874692230180422</v>
      </c>
    </row>
    <row r="81" spans="1:9">
      <c r="A81" s="1" t="str">
        <f>'Level 2 2013-14 to 2020-21 cash'!A81</f>
        <v>Net Zero, Energy and Transport</v>
      </c>
      <c r="B81" s="103">
        <f>'Level 2 2013-14 to 2020-21 cash'!B81/Deflators!$C$2*Deflators!$K$2</f>
        <v>2635.8109349296774</v>
      </c>
      <c r="C81" s="103">
        <f>'Level 2 2013-14 to 2020-21 cash'!C81/Deflators!$D$2*Deflators!$K$2</f>
        <v>2838.1961214533117</v>
      </c>
      <c r="D81" s="103">
        <f>'Level 2 2013-14 to 2020-21 cash'!D81/Deflators!$E$2*Deflators!$K$2</f>
        <v>2788.9989272002185</v>
      </c>
      <c r="E81" s="103">
        <f>'Level 2 2013-14 to 2020-21 cash'!E81/Deflators!$F$2*Deflators!$K$2</f>
        <v>3087.114029596436</v>
      </c>
      <c r="F81" s="103">
        <f>'Level 2 2013-14 to 2020-21 cash'!F81/Deflators!$G$2*Deflators!$K$2</f>
        <v>3097.305521829629</v>
      </c>
      <c r="G81" s="103">
        <f>'Level 2 2013-14 to 2020-21 cash'!G81/Deflators!$H$2*Deflators!$K$2</f>
        <v>3360.2816747039788</v>
      </c>
      <c r="H81" s="103">
        <f>'Level 2 2013-14 to 2020-21 cash'!H81/Deflators!$I$2*Deflators!$K$2</f>
        <v>4025.3814774924595</v>
      </c>
      <c r="I81" s="103">
        <f>'Level 2 2013-14 to 2020-21 cash'!I81/Deflators!$J$2*Deflators!$K$2</f>
        <v>4149.284713744727</v>
      </c>
    </row>
    <row r="82" spans="1:9">
      <c r="A82" s="1" t="str">
        <f>'Level 2 2013-14 to 2020-21 cash'!A82</f>
        <v>Agricultural Support and Related Services</v>
      </c>
      <c r="B82" s="103">
        <f>'Level 2 2013-14 to 2020-21 cash'!B82/Deflators!$C$2*Deflators!$K$2</f>
        <v>198.4256713392671</v>
      </c>
      <c r="C82" s="103">
        <f>'Level 2 2013-14 to 2020-21 cash'!C82/Deflators!$D$2*Deflators!$K$2</f>
        <v>193.24810154127351</v>
      </c>
      <c r="D82" s="103">
        <f>'Level 2 2013-14 to 2020-21 cash'!D82/Deflators!$E$2*Deflators!$K$2</f>
        <v>230.51039581789243</v>
      </c>
      <c r="E82" s="103">
        <f>'Level 2 2013-14 to 2020-21 cash'!E82/Deflators!$F$2*Deflators!$K$2</f>
        <v>169.78605279421402</v>
      </c>
      <c r="F82" s="103">
        <f>'Level 2 2013-14 to 2020-21 cash'!F82/Deflators!$G$2*Deflators!$K$2</f>
        <v>202.58274050224693</v>
      </c>
      <c r="G82" s="103">
        <f>'Level 2 2013-14 to 2020-21 cash'!G82/Deflators!$H$2*Deflators!$K$2</f>
        <v>189.56346272909519</v>
      </c>
      <c r="H82" s="103">
        <f>'Level 2 2013-14 to 2020-21 cash'!H82/Deflators!$I$2*Deflators!$K$2</f>
        <v>766.96296383531876</v>
      </c>
      <c r="I82" s="103">
        <f>'Level 2 2013-14 to 2020-21 cash'!I82/Deflators!$J$2*Deflators!$K$2</f>
        <v>717.13313513520814</v>
      </c>
    </row>
    <row r="83" spans="1:9">
      <c r="A83" s="1" t="str">
        <f>'Level 2 2013-14 to 2020-21 cash'!A83</f>
        <v>Rural Services</v>
      </c>
      <c r="B83" s="103">
        <f>'Level 2 2013-14 to 2020-21 cash'!B83/Deflators!$C$2*Deflators!$K$2</f>
        <v>43.056915235598915</v>
      </c>
      <c r="C83" s="103">
        <f>'Level 2 2013-14 to 2020-21 cash'!C83/Deflators!$D$2*Deflators!$K$2</f>
        <v>99.752600359723388</v>
      </c>
      <c r="D83" s="103">
        <f>'Level 2 2013-14 to 2020-21 cash'!D83/Deflators!$E$2*Deflators!$K$2</f>
        <v>191.36489637464933</v>
      </c>
      <c r="E83" s="103">
        <f>'Level 2 2013-14 to 2020-21 cash'!E83/Deflators!$F$2*Deflators!$K$2</f>
        <v>202.83866553079253</v>
      </c>
      <c r="F83" s="103">
        <f>'Level 2 2013-14 to 2020-21 cash'!F83/Deflators!$G$2*Deflators!$K$2</f>
        <v>-40.334246421707206</v>
      </c>
      <c r="G83" s="103">
        <f>'Level 2 2013-14 to 2020-21 cash'!G83/Deflators!$H$2*Deflators!$K$2</f>
        <v>67.518796332331505</v>
      </c>
      <c r="H83" s="103">
        <f>'Level 2 2013-14 to 2020-21 cash'!H83/Deflators!$I$2*Deflators!$K$2</f>
        <v>-122.00023196672851</v>
      </c>
      <c r="I83" s="103">
        <f>'Level 2 2013-14 to 2020-21 cash'!I83/Deflators!$J$2*Deflators!$K$2</f>
        <v>44.984663689575129</v>
      </c>
    </row>
    <row r="84" spans="1:9">
      <c r="A84" s="1" t="str">
        <f>'Level 2 2013-14 to 2020-21 cash'!A84</f>
        <v>Fisheries</v>
      </c>
      <c r="B84" s="103">
        <f>'Level 2 2013-14 to 2020-21 cash'!B84/Deflators!$C$2*Deflators!$K$2</f>
        <v>6.792076769559265</v>
      </c>
      <c r="C84" s="103">
        <f>'Level 2 2013-14 to 2020-21 cash'!C84/Deflators!$D$2*Deflators!$K$2</f>
        <v>9.385648767259859</v>
      </c>
      <c r="D84" s="103">
        <f>'Level 2 2013-14 to 2020-21 cash'!D84/Deflators!$E$2*Deflators!$K$2</f>
        <v>5.1879577575382445</v>
      </c>
      <c r="E84" s="103">
        <f>'Level 2 2013-14 to 2020-21 cash'!E84/Deflators!$F$2*Deflators!$K$2</f>
        <v>6.2626003079833037</v>
      </c>
      <c r="F84" s="103">
        <f>'Level 2 2013-14 to 2020-21 cash'!F84/Deflators!$G$2*Deflators!$K$2</f>
        <v>5.6969274606931073</v>
      </c>
      <c r="G84" s="103">
        <f>'Level 2 2013-14 to 2020-21 cash'!G84/Deflators!$H$2*Deflators!$K$2</f>
        <v>7.2182923710551785</v>
      </c>
      <c r="H84" s="103">
        <f>'Level 2 2013-14 to 2020-21 cash'!H84/Deflators!$I$2*Deflators!$K$2</f>
        <v>22.855475449712181</v>
      </c>
      <c r="I84" s="103">
        <f>'Level 2 2013-14 to 2020-21 cash'!I84/Deflators!$J$2*Deflators!$K$2</f>
        <v>13.946294337327489</v>
      </c>
    </row>
    <row r="85" spans="1:9">
      <c r="A85" s="1" t="str">
        <f>'Level 2 2013-14 to 2020-21 cash'!A85</f>
        <v>Marine</v>
      </c>
      <c r="B85" s="103">
        <f>'Level 2 2013-14 to 2020-21 cash'!B85/Deflators!$C$2*Deflators!$K$2</f>
        <v>65.252451821837226</v>
      </c>
      <c r="C85" s="103">
        <f>'Level 2 2013-14 to 2020-21 cash'!C85/Deflators!$D$2*Deflators!$K$2</f>
        <v>65.097897219071584</v>
      </c>
      <c r="D85" s="103">
        <f>'Level 2 2013-14 to 2020-21 cash'!D85/Deflators!$E$2*Deflators!$K$2</f>
        <v>65.556920754346905</v>
      </c>
      <c r="E85" s="103">
        <f>'Level 2 2013-14 to 2020-21 cash'!E85/Deflators!$F$2*Deflators!$K$2</f>
        <v>67.033018111376833</v>
      </c>
      <c r="F85" s="103">
        <f>'Level 2 2013-14 to 2020-21 cash'!F85/Deflators!$G$2*Deflators!$K$2</f>
        <v>62.210447870768739</v>
      </c>
      <c r="G85" s="103">
        <f>'Level 2 2013-14 to 2020-21 cash'!G85/Deflators!$H$2*Deflators!$K$2</f>
        <v>73.62658218476281</v>
      </c>
      <c r="H85" s="103">
        <f>'Level 2 2013-14 to 2020-21 cash'!H85/Deflators!$I$2*Deflators!$K$2</f>
        <v>82.968506769503122</v>
      </c>
      <c r="I85" s="103">
        <f>'Level 2 2013-14 to 2020-21 cash'!I85/Deflators!$J$2*Deflators!$K$2</f>
        <v>82.000016329248837</v>
      </c>
    </row>
    <row r="86" spans="1:9">
      <c r="A86" s="1" t="str">
        <f>'Level 2 2013-14 to 2020-21 cash'!A86</f>
        <v>Island Plan</v>
      </c>
      <c r="B86" s="103" t="s">
        <v>37</v>
      </c>
      <c r="C86" s="103" t="s">
        <v>37</v>
      </c>
      <c r="D86" s="103" t="s">
        <v>37</v>
      </c>
      <c r="E86" s="103" t="s">
        <v>37</v>
      </c>
      <c r="F86" s="103" t="s">
        <v>37</v>
      </c>
      <c r="G86" s="103" t="s">
        <v>37</v>
      </c>
      <c r="H86" s="103" t="s">
        <v>37</v>
      </c>
      <c r="I86" s="103">
        <f>'Level 2 2013-14 to 2020-21 cash'!I86/Deflators!$J$2*Deflators!$K$2</f>
        <v>9.6470607446175105</v>
      </c>
    </row>
    <row r="87" spans="1:9">
      <c r="A87" s="1" t="str">
        <f>'Level 2 2013-14 to 2020-21 cash'!A87</f>
        <v>Rural Affairs and Islands</v>
      </c>
      <c r="B87" s="103">
        <f>'Level 2 2013-14 to 2020-21 cash'!B87/Deflators!$C$2*Deflators!$K$2</f>
        <v>313.52711516626249</v>
      </c>
      <c r="C87" s="103">
        <f>'Level 2 2013-14 to 2020-21 cash'!C87/Deflators!$D$2*Deflators!$K$2</f>
        <v>367.48424788732831</v>
      </c>
      <c r="D87" s="103">
        <f>'Level 2 2013-14 to 2020-21 cash'!D87/Deflators!$E$2*Deflators!$K$2</f>
        <v>492.62017070442693</v>
      </c>
      <c r="E87" s="103">
        <f>'Level 2 2013-14 to 2020-21 cash'!E87/Deflators!$F$2*Deflators!$K$2</f>
        <v>445.92033674436669</v>
      </c>
      <c r="F87" s="103">
        <f>'Level 2 2013-14 to 2020-21 cash'!F87/Deflators!$G$2*Deflators!$K$2</f>
        <v>230.26980796121541</v>
      </c>
      <c r="G87" s="103">
        <f>'Level 2 2013-14 to 2020-21 cash'!G87/Deflators!$H$2*Deflators!$K$2</f>
        <v>337.92713361724475</v>
      </c>
      <c r="H87" s="103">
        <f>'Level 2 2013-14 to 2020-21 cash'!H87/Deflators!$I$2*Deflators!$K$2</f>
        <v>750.78671408780565</v>
      </c>
      <c r="I87" s="103">
        <f>'Level 2 2013-14 to 2020-21 cash'!I87/Deflators!$J$2*Deflators!$K$2</f>
        <v>867.71117023597719</v>
      </c>
    </row>
    <row r="88" spans="1:9">
      <c r="A88" s="1" t="str">
        <f>'Level 2 2013-14 to 2020-21 cash'!A88</f>
        <v>Culture and Major Events</v>
      </c>
      <c r="B88" s="103">
        <f>'Level 2 2013-14 to 2020-21 cash'!B88/Deflators!$C$2*Deflators!$K$2</f>
        <v>185.56924031117279</v>
      </c>
      <c r="C88" s="103">
        <f>'Level 2 2013-14 to 2020-21 cash'!C88/Deflators!$D$2*Deflators!$K$2</f>
        <v>196.37665113036013</v>
      </c>
      <c r="D88" s="103">
        <f>'Level 2 2013-14 to 2020-21 cash'!D88/Deflators!$E$2*Deflators!$K$2</f>
        <v>194.66632403853731</v>
      </c>
      <c r="E88" s="103">
        <f>'Level 2 2013-14 to 2020-21 cash'!E88/Deflators!$F$2*Deflators!$K$2</f>
        <v>196.80801338236415</v>
      </c>
      <c r="F88" s="103">
        <f>'Level 2 2013-14 to 2020-21 cash'!F88/Deflators!$G$2*Deflators!$K$2</f>
        <v>211.69782443935591</v>
      </c>
      <c r="G88" s="103">
        <f>'Level 2 2013-14 to 2020-21 cash'!G88/Deflators!$H$2*Deflators!$K$2</f>
        <v>170.35169995690222</v>
      </c>
      <c r="H88" s="103">
        <f>'Level 2 2013-14 to 2020-21 cash'!H88/Deflators!$I$2*Deflators!$K$2</f>
        <v>274.2657053965462</v>
      </c>
      <c r="I88" s="103">
        <f>'Level 2 2013-14 to 2020-21 cash'!I88/Deflators!$J$2*Deflators!$K$2</f>
        <v>480.36070946840016</v>
      </c>
    </row>
    <row r="89" spans="1:9" s="17" customFormat="1">
      <c r="A89" s="1" t="str">
        <f>'Level 2 2013-14 to 2020-21 cash'!A89</f>
        <v>Historic Scotland</v>
      </c>
      <c r="B89" s="103">
        <f>'Level 2 2013-14 to 2020-21 cash'!B89/Deflators!$C$2*Deflators!$K$2</f>
        <v>43.178202320769614</v>
      </c>
      <c r="C89" s="103" t="s">
        <v>37</v>
      </c>
      <c r="D89" s="103" t="s">
        <v>37</v>
      </c>
      <c r="E89" s="103" t="s">
        <v>37</v>
      </c>
      <c r="F89" s="103" t="s">
        <v>37</v>
      </c>
      <c r="G89" s="103" t="s">
        <v>37</v>
      </c>
      <c r="H89" s="103" t="s">
        <v>37</v>
      </c>
      <c r="I89" s="103" t="s">
        <v>37</v>
      </c>
    </row>
    <row r="90" spans="1:9">
      <c r="A90" s="1" t="str">
        <f>'Level 2 2013-14 to 2020-21 cash'!A90</f>
        <v>National Records of Scotland</v>
      </c>
      <c r="B90" s="103">
        <f>'Level 2 2013-14 to 2020-21 cash'!B90/Deflators!$C$2*Deflators!$K$2</f>
        <v>24.136129948969529</v>
      </c>
      <c r="C90" s="103">
        <f>'Level 2 2013-14 to 2020-21 cash'!C90/Deflators!$D$2*Deflators!$K$2</f>
        <v>25.389383203741417</v>
      </c>
      <c r="D90" s="103">
        <f>'Level 2 2013-14 to 2020-21 cash'!D90/Deflators!$E$2*Deflators!$K$2</f>
        <v>30.184481498404327</v>
      </c>
      <c r="E90" s="103">
        <f>'Level 2 2013-14 to 2020-21 cash'!E90/Deflators!$F$2*Deflators!$K$2</f>
        <v>30.501182981474237</v>
      </c>
      <c r="F90" s="103">
        <f>'Level 2 2013-14 to 2020-21 cash'!F90/Deflators!$G$2*Deflators!$K$2</f>
        <v>38.853045281926995</v>
      </c>
      <c r="G90" s="103">
        <f>'Level 2 2013-14 to 2020-21 cash'!G90/Deflators!$H$2*Deflators!$K$2</f>
        <v>46.086020522890756</v>
      </c>
      <c r="H90" s="103">
        <f>'Level 2 2013-14 to 2020-21 cash'!H90/Deflators!$I$2*Deflators!$K$2</f>
        <v>53.016354011204506</v>
      </c>
      <c r="I90" s="103">
        <f>'Level 2 2013-14 to 2020-21 cash'!I90/Deflators!$J$2*Deflators!$K$2</f>
        <v>64.173925822890396</v>
      </c>
    </row>
    <row r="91" spans="1:9">
      <c r="A91" s="1" t="str">
        <f>'Level 2 2013-14 to 2020-21 cash'!A91</f>
        <v>Historic Environment Scotland</v>
      </c>
      <c r="B91" s="103" t="s">
        <v>37</v>
      </c>
      <c r="C91" s="103">
        <f>'Level 2 2013-14 to 2020-21 cash'!C91/Deflators!$D$2*Deflators!$K$2</f>
        <v>54.508960148316874</v>
      </c>
      <c r="D91" s="103">
        <f>'Level 2 2013-14 to 2020-21 cash'!D91/Deflators!$E$2*Deflators!$K$2</f>
        <v>50.818404397704164</v>
      </c>
      <c r="E91" s="103">
        <f>'Level 2 2013-14 to 2020-21 cash'!E91/Deflators!$F$2*Deflators!$K$2</f>
        <v>48.129243107649458</v>
      </c>
      <c r="F91" s="103">
        <f>'Level 2 2013-14 to 2020-21 cash'!F91/Deflators!$G$2*Deflators!$K$2</f>
        <v>48.651760514319143</v>
      </c>
      <c r="G91" s="103">
        <f>'Level 2 2013-14 to 2020-21 cash'!G91/Deflators!$H$2*Deflators!$K$2</f>
        <v>45.197615307991654</v>
      </c>
      <c r="H91" s="103">
        <f>'Level 2 2013-14 to 2020-21 cash'!H91/Deflators!$I$2*Deflators!$K$2</f>
        <v>86.09939381740891</v>
      </c>
      <c r="I91" s="103">
        <f>'Level 2 2013-14 to 2020-21 cash'!I91/Deflators!$J$2*Deflators!$K$2</f>
        <v>80.741704058211766</v>
      </c>
    </row>
    <row r="92" spans="1:9" s="17" customFormat="1">
      <c r="A92" s="1" t="str">
        <f>'Level 2 2013-14 to 2020-21 cash'!A92</f>
        <v>External Affairs</v>
      </c>
      <c r="B92" s="103">
        <f>'Level 2 2013-14 to 2020-21 cash'!B92/Deflators!$C$2*Deflators!$K$2</f>
        <v>14.797024390825539</v>
      </c>
      <c r="C92" s="103">
        <f>'Level 2 2013-14 to 2020-21 cash'!C92/Deflators!$D$2*Deflators!$K$2</f>
        <v>17.327351570325895</v>
      </c>
      <c r="D92" s="103">
        <f>'Level 2 2013-14 to 2020-21 cash'!D92/Deflators!$E$2*Deflators!$K$2</f>
        <v>13.913159440670746</v>
      </c>
      <c r="E92" s="103">
        <f>'Level 2 2013-14 to 2020-21 cash'!E92/Deflators!$F$2*Deflators!$K$2</f>
        <v>17.396111966620285</v>
      </c>
      <c r="F92" s="103">
        <f>'Level 2 2013-14 to 2020-21 cash'!F92/Deflators!$G$2*Deflators!$K$2</f>
        <v>17.774413677362496</v>
      </c>
      <c r="G92" s="103">
        <f>'Level 2 2013-14 to 2020-21 cash'!G92/Deflators!$H$2*Deflators!$K$2</f>
        <v>20.65542124640405</v>
      </c>
      <c r="H92" s="103">
        <f>'Level 2 2013-14 to 2020-21 cash'!H92/Deflators!$I$2*Deflators!$K$2</f>
        <v>22.229298040131027</v>
      </c>
      <c r="I92" s="103">
        <f>'Level 2 2013-14 to 2020-21 cash'!I92/Deflators!$J$2*Deflators!$K$2</f>
        <v>28.731463522013016</v>
      </c>
    </row>
    <row r="93" spans="1:9">
      <c r="A93" s="1" t="str">
        <f>'Level 2 2013-14 to 2020-21 cash'!A93</f>
        <v>Total Constitution, External Affairs and Culture</v>
      </c>
      <c r="B93" s="103">
        <f>'Level 2 2013-14 to 2020-21 cash'!B93/Deflators!$C$2*Deflators!$K$2</f>
        <v>267.68059697173743</v>
      </c>
      <c r="C93" s="103">
        <f>'Level 2 2013-14 to 2020-21 cash'!C93/Deflators!$D$2*Deflators!$K$2</f>
        <v>293.60234605274434</v>
      </c>
      <c r="D93" s="103">
        <f>'Level 2 2013-14 to 2020-21 cash'!D93/Deflators!$E$2*Deflators!$K$2</f>
        <v>289.58236937531649</v>
      </c>
      <c r="E93" s="103">
        <f>'Level 2 2013-14 to 2020-21 cash'!E93/Deflators!$F$2*Deflators!$K$2</f>
        <v>292.83455143810818</v>
      </c>
      <c r="F93" s="103">
        <f>'Level 2 2013-14 to 2020-21 cash'!F93/Deflators!$G$2*Deflators!$K$2</f>
        <v>316.97704391296452</v>
      </c>
      <c r="G93" s="103">
        <f>'Level 2 2013-14 to 2020-21 cash'!G93/Deflators!$H$2*Deflators!$K$2</f>
        <v>282.29075703418863</v>
      </c>
      <c r="H93" s="103">
        <f>'Level 2 2013-14 to 2020-21 cash'!H93/Deflators!$I$2*Deflators!$K$2</f>
        <v>435.50638836369376</v>
      </c>
      <c r="I93" s="103">
        <f>'Level 2 2013-14 to 2020-21 cash'!I93/Deflators!$J$2*Deflators!$K$2</f>
        <v>0</v>
      </c>
    </row>
    <row r="94" spans="1:9">
      <c r="A94" s="1" t="str">
        <f>'Level 2 2013-14 to 2020-21 cash'!A94</f>
        <v>Governance, Elections &amp; Reform</v>
      </c>
      <c r="B94" s="103">
        <f>'Level 2 2013-14 to 2020-21 cash'!B94/Deflators!$C$2*Deflators!$K$2</f>
        <v>0.12128708517070118</v>
      </c>
      <c r="C94" s="103">
        <f>'Level 2 2013-14 to 2020-21 cash'!C94/Deflators!$D$2*Deflators!$K$2</f>
        <v>1.8049324552422805</v>
      </c>
      <c r="D94" s="103">
        <f>'Level 2 2013-14 to 2020-21 cash'!D94/Deflators!$E$2*Deflators!$K$2</f>
        <v>1.5328057010908449</v>
      </c>
      <c r="E94" s="103">
        <f>'Level 2 2013-14 to 2020-21 cash'!E94/Deflators!$F$2*Deflators!$K$2</f>
        <v>0.1159740797774686</v>
      </c>
      <c r="F94" s="103">
        <f>'Level 2 2013-14 to 2020-21 cash'!F94/Deflators!$G$2*Deflators!$K$2</f>
        <v>1.253324041352484</v>
      </c>
      <c r="G94" s="103">
        <f>'Level 2 2013-14 to 2020-21 cash'!G94/Deflators!$H$2*Deflators!$K$2</f>
        <v>4.9972793338074313</v>
      </c>
      <c r="H94" s="103">
        <f>'Level 2 2013-14 to 2020-21 cash'!H94/Deflators!$I$2*Deflators!$K$2</f>
        <v>5.2181450798429641</v>
      </c>
      <c r="I94" s="103">
        <f>'Level 2 2013-14 to 2020-21 cash'!I94/Deflators!$J$2*Deflators!$K$2</f>
        <v>3.8797961690309557</v>
      </c>
    </row>
    <row r="95" spans="1:9" s="17" customFormat="1">
      <c r="A95" s="1" t="str">
        <f>'Level 2 2013-14 to 2020-21 cash'!A95</f>
        <v>Government Business</v>
      </c>
      <c r="B95" s="103">
        <f>'Level 2 2013-14 to 2020-21 cash'!B95/Deflators!$C$2*Deflators!$K$2</f>
        <v>5.3366317475108511</v>
      </c>
      <c r="C95" s="103">
        <f>'Level 2 2013-14 to 2020-21 cash'!C95/Deflators!$D$2*Deflators!$K$2</f>
        <v>6.0164415174742691</v>
      </c>
      <c r="D95" s="103">
        <f>'Level 2 2013-14 to 2020-21 cash'!D95/Deflators!$E$2*Deflators!$K$2</f>
        <v>37.848510003858557</v>
      </c>
      <c r="E95" s="103">
        <f>'Level 2 2013-14 to 2020-21 cash'!E95/Deflators!$F$2*Deflators!$K$2</f>
        <v>12.873122855299012</v>
      </c>
      <c r="F95" s="103">
        <f>'Level 2 2013-14 to 2020-21 cash'!F95/Deflators!$G$2*Deflators!$K$2</f>
        <v>12.875056061166426</v>
      </c>
      <c r="G95" s="103">
        <f>'Level 2 2013-14 to 2020-21 cash'!G95/Deflators!$H$2*Deflators!$K$2</f>
        <v>14.103432786523193</v>
      </c>
      <c r="H95" s="103">
        <f>'Level 2 2013-14 to 2020-21 cash'!H95/Deflators!$I$2*Deflators!$K$2</f>
        <v>25.881999596021103</v>
      </c>
      <c r="I95" s="103">
        <f>'Level 2 2013-14 to 2020-21 cash'!I95/Deflators!$J$2*Deflators!$K$2</f>
        <v>57.77750511178531</v>
      </c>
    </row>
    <row r="96" spans="1:9">
      <c r="A96" s="1" t="str">
        <f>'Level 2 2013-14 to 2020-21 cash'!A96</f>
        <v>Total Deputy FirstMinister and Covid Recovery</v>
      </c>
      <c r="B96" s="103">
        <f>'Level 2 2013-14 to 2020-21 cash'!B96/Deflators!$C$2*Deflators!$K$2</f>
        <v>5.4579188326815524</v>
      </c>
      <c r="C96" s="103">
        <f>'Level 2 2013-14 to 2020-21 cash'!C96/Deflators!$D$2*Deflators!$K$2</f>
        <v>7.8213739727165494</v>
      </c>
      <c r="D96" s="103">
        <f>'Level 2 2013-14 to 2020-21 cash'!D96/Deflators!$E$2*Deflators!$K$2</f>
        <v>39.381315704949401</v>
      </c>
      <c r="E96" s="103">
        <f>'Level 2 2013-14 to 2020-21 cash'!E96/Deflators!$F$2*Deflators!$K$2</f>
        <v>12.989096935076478</v>
      </c>
      <c r="F96" s="103">
        <f>'Level 2 2013-14 to 2020-21 cash'!F96/Deflators!$G$2*Deflators!$K$2</f>
        <v>14.128380102518907</v>
      </c>
      <c r="G96" s="103">
        <f>'Level 2 2013-14 to 2020-21 cash'!G96/Deflators!$H$2*Deflators!$K$2</f>
        <v>19.100712120330623</v>
      </c>
      <c r="H96" s="103">
        <f>'Level 2 2013-14 to 2020-21 cash'!H96/Deflators!$I$2*Deflators!$K$2</f>
        <v>31.100144675864069</v>
      </c>
      <c r="I96" s="103">
        <f>'Level 2 2013-14 to 2020-21 cash'!I96/Deflators!$J$2*Deflators!$K$2</f>
        <v>61.657301280816256</v>
      </c>
    </row>
    <row r="97" spans="1:9" s="17" customFormat="1">
      <c r="A97" s="1" t="str">
        <f>'Level 2 2013-14 to 2020-21 cash'!A97</f>
        <v>Administration</v>
      </c>
      <c r="B97" s="103">
        <f>'Level 2 2013-14 to 2020-21 cash'!B97/Deflators!$C$2*Deflators!$K$2</f>
        <v>242.57417034140232</v>
      </c>
      <c r="C97" s="103">
        <f>'Level 2 2013-14 to 2020-21 cash'!C97/Deflators!$D$2*Deflators!$K$2</f>
        <v>219.84077304850976</v>
      </c>
      <c r="D97" s="103">
        <f>'Level 2 2013-14 to 2020-21 cash'!D97/Deflators!$E$2*Deflators!$K$2</f>
        <v>214.00325749845257</v>
      </c>
      <c r="E97" s="103">
        <f>'Level 2 2013-14 to 2020-21 cash'!E97/Deflators!$F$2*Deflators!$K$2</f>
        <v>213.7402290298746</v>
      </c>
      <c r="F97" s="103">
        <f>'Level 2 2013-14 to 2020-21 cash'!F97/Deflators!$G$2*Deflators!$K$2</f>
        <v>214.43234962048857</v>
      </c>
      <c r="G97" s="103" t="s">
        <v>37</v>
      </c>
      <c r="H97" s="103" t="s">
        <v>37</v>
      </c>
      <c r="I97" s="103" t="s">
        <v>37</v>
      </c>
    </row>
    <row r="98" spans="1:9" s="17" customFormat="1">
      <c r="A98" s="1" t="str">
        <f>'Level 2 2013-14 to 2020-21 cash'!A98</f>
        <v>Total Administration</v>
      </c>
      <c r="B98" s="103">
        <f>'Level 2 2013-14 to 2020-21 cash'!B98/Deflators!$C$2*Deflators!$K$2</f>
        <v>242.57417034140232</v>
      </c>
      <c r="C98" s="103">
        <f>'Level 2 2013-14 to 2020-21 cash'!C98/Deflators!$D$2*Deflators!$K$2</f>
        <v>219.84077304850976</v>
      </c>
      <c r="D98" s="103">
        <f>'Level 2 2013-14 to 2020-21 cash'!D98/Deflators!$E$2*Deflators!$K$2</f>
        <v>214.00325749845257</v>
      </c>
      <c r="E98" s="103">
        <f>'Level 2 2013-14 to 2020-21 cash'!E98/Deflators!$F$2*Deflators!$K$2</f>
        <v>213.7402290298746</v>
      </c>
      <c r="F98" s="103">
        <f>'Level 2 2013-14 to 2020-21 cash'!F98/Deflators!$G$2*Deflators!$K$2</f>
        <v>214.43234962048857</v>
      </c>
      <c r="G98" s="103" t="s">
        <v>37</v>
      </c>
      <c r="H98" s="103" t="s">
        <v>37</v>
      </c>
      <c r="I98" s="103" t="s">
        <v>37</v>
      </c>
    </row>
    <row r="99" spans="1:9">
      <c r="A99" s="1" t="str">
        <f>'Level 2 2013-14 to 2020-21 cash'!A99</f>
        <v>Crown Office and Procurator Fiscal Service</v>
      </c>
      <c r="B99" s="103">
        <f>'Level 2 2013-14 to 2020-21 cash'!B99/Deflators!$C$2*Deflators!$K$2</f>
        <v>136.32668373186812</v>
      </c>
      <c r="C99" s="103">
        <f>'Level 2 2013-14 to 2020-21 cash'!C99/Deflators!$D$2*Deflators!$K$2</f>
        <v>136.21223595561744</v>
      </c>
      <c r="D99" s="103">
        <f>'Level 2 2013-14 to 2020-21 cash'!D99/Deflators!$E$2*Deflators!$K$2</f>
        <v>132.88246347149095</v>
      </c>
      <c r="E99" s="103">
        <f>'Level 2 2013-14 to 2020-21 cash'!E99/Deflators!$F$2*Deflators!$K$2</f>
        <v>130.81876198898453</v>
      </c>
      <c r="F99" s="103">
        <f>'Level 2 2013-14 to 2020-21 cash'!F99/Deflators!$G$2*Deflators!$K$2</f>
        <v>137.97958309798707</v>
      </c>
      <c r="G99" s="103">
        <f>'Level 2 2013-14 to 2020-21 cash'!G99/Deflators!$H$2*Deflators!$K$2</f>
        <v>147.03106306580088</v>
      </c>
      <c r="H99" s="103">
        <f>'Level 2 2013-14 to 2020-21 cash'!H99/Deflators!$I$2*Deflators!$K$2</f>
        <v>180.02600525458226</v>
      </c>
      <c r="I99" s="103">
        <f>'Level 2 2013-14 to 2020-21 cash'!I99/Deflators!$J$2*Deflators!$K$2</f>
        <v>185.18162255428828</v>
      </c>
    </row>
    <row r="100" spans="1:9" s="17" customFormat="1">
      <c r="A100" s="1" t="str">
        <f>'Level 2 2013-14 to 2020-21 cash'!A100</f>
        <v>Total Crown Office and Procurator Fiscal Service</v>
      </c>
      <c r="B100" s="103">
        <f>'Level 2 2013-14 to 2020-21 cash'!B100/Deflators!$C$2*Deflators!$K$2</f>
        <v>136.32668373186812</v>
      </c>
      <c r="C100" s="103">
        <f>'Level 2 2013-14 to 2020-21 cash'!C100/Deflators!$D$2*Deflators!$K$2</f>
        <v>136.21223595561744</v>
      </c>
      <c r="D100" s="103">
        <f>'Level 2 2013-14 to 2020-21 cash'!D100/Deflators!$E$2*Deflators!$K$2</f>
        <v>132.88246347149095</v>
      </c>
      <c r="E100" s="103">
        <f>'Level 2 2013-14 to 2020-21 cash'!E100/Deflators!$F$2*Deflators!$K$2</f>
        <v>130.81876198898453</v>
      </c>
      <c r="F100" s="103">
        <f>'Level 2 2013-14 to 2020-21 cash'!F100/Deflators!$G$2*Deflators!$K$2</f>
        <v>137.97958309798707</v>
      </c>
      <c r="G100" s="103">
        <f>'Level 2 2013-14 to 2020-21 cash'!G100/Deflators!$H$2*Deflators!$K$2</f>
        <v>147.03106306580088</v>
      </c>
      <c r="H100" s="103">
        <f>'Level 2 2013-14 to 2020-21 cash'!H100/Deflators!$I$2*Deflators!$K$2</f>
        <v>180.02600525458226</v>
      </c>
      <c r="I100" s="103">
        <f>'Level 2 2013-14 to 2020-21 cash'!I100/Deflators!$J$2*Deflators!$K$2</f>
        <v>185.18162255428828</v>
      </c>
    </row>
    <row r="101" spans="1:9">
      <c r="A101" s="1" t="str">
        <f>'Level 2 2013-14 to 2020-21 cash'!A101</f>
        <v>Total Scottish Government</v>
      </c>
      <c r="B101" s="103">
        <f>'Level 2 2013-14 to 2020-21 cash'!B101/Deflators!$C$2*Deflators!$K$2</f>
        <v>44136.370293618151</v>
      </c>
      <c r="C101" s="103">
        <f>'Level 2 2013-14 to 2020-21 cash'!C101/Deflators!$D$2*Deflators!$K$2</f>
        <v>44438.520007538093</v>
      </c>
      <c r="D101" s="103">
        <f>'Level 2 2013-14 to 2020-21 cash'!D101/Deflators!$E$2*Deflators!$K$2</f>
        <v>43976.313472427188</v>
      </c>
      <c r="E101" s="103">
        <f>'Level 2 2013-14 to 2020-21 cash'!E101/Deflators!$F$2*Deflators!$K$2</f>
        <v>45499.994745014468</v>
      </c>
      <c r="F101" s="103">
        <f>'Level 2 2013-14 to 2020-21 cash'!F101/Deflators!$G$2*Deflators!$K$2</f>
        <v>48861.749260520293</v>
      </c>
      <c r="G101" s="103">
        <f>'Level 2 2013-14 to 2020-21 cash'!G101/Deflators!$H$2*Deflators!$K$2</f>
        <v>48180.657918319099</v>
      </c>
      <c r="H101" s="103">
        <f>'Level 2 2013-14 to 2020-21 cash'!H101/Deflators!$I$2*Deflators!$K$2</f>
        <v>57865.158782296188</v>
      </c>
      <c r="I101" s="103">
        <f>'Level 2 2013-14 to 2020-21 cash'!I101/Deflators!$J$2*Deflators!$K$2</f>
        <v>58757.101214787661</v>
      </c>
    </row>
    <row r="102" spans="1:9">
      <c r="A102" s="1"/>
      <c r="B102" s="7"/>
      <c r="C102" s="7"/>
      <c r="D102" s="7"/>
      <c r="E102" s="7"/>
      <c r="F102" s="7"/>
      <c r="G102" s="7"/>
      <c r="H102" s="7"/>
      <c r="I102" s="7"/>
    </row>
    <row r="103" spans="1:9">
      <c r="A103" s="1"/>
      <c r="B103" s="7"/>
      <c r="C103" s="7"/>
      <c r="D103" s="7"/>
      <c r="E103" s="7"/>
      <c r="F103" s="7"/>
      <c r="G103" s="7"/>
      <c r="H103" s="7"/>
      <c r="I103" s="7"/>
    </row>
    <row r="104" spans="1:9">
      <c r="A104" s="1"/>
      <c r="B104" s="7"/>
      <c r="C104" s="7"/>
      <c r="D104" s="7"/>
      <c r="E104" s="7"/>
      <c r="F104" s="7"/>
      <c r="G104" s="7"/>
      <c r="H104" s="7"/>
      <c r="I104" s="7"/>
    </row>
    <row r="105" spans="1:9">
      <c r="A105" s="1"/>
      <c r="B105" s="7"/>
      <c r="C105" s="7"/>
      <c r="D105" s="7"/>
      <c r="E105" s="7"/>
      <c r="F105" s="7"/>
      <c r="G105" s="7"/>
      <c r="H105" s="7"/>
      <c r="I105" s="7"/>
    </row>
    <row r="106" spans="1:9">
      <c r="A106" s="1"/>
      <c r="B106" s="7"/>
      <c r="C106" s="7"/>
      <c r="D106" s="7"/>
      <c r="E106" s="7"/>
      <c r="F106" s="7"/>
      <c r="G106" s="7"/>
      <c r="H106" s="7"/>
      <c r="I106" s="7"/>
    </row>
    <row r="107" spans="1:9">
      <c r="A107" s="1"/>
      <c r="B107" s="7"/>
      <c r="C107" s="7"/>
      <c r="D107" s="7"/>
      <c r="E107" s="7"/>
      <c r="F107" s="7"/>
      <c r="G107" s="7"/>
      <c r="H107" s="7"/>
      <c r="I107" s="7"/>
    </row>
    <row r="108" spans="1:9">
      <c r="A108" s="1"/>
      <c r="B108" s="7"/>
      <c r="C108" s="7"/>
      <c r="D108" s="7"/>
      <c r="E108" s="7"/>
      <c r="F108" s="7"/>
      <c r="G108" s="7"/>
      <c r="H108" s="7"/>
      <c r="I108" s="7"/>
    </row>
    <row r="109" spans="1:9">
      <c r="A109" s="1"/>
      <c r="B109" s="7"/>
      <c r="C109" s="7"/>
      <c r="D109" s="7"/>
      <c r="E109" s="7"/>
      <c r="F109" s="7"/>
      <c r="G109" s="7"/>
      <c r="H109" s="7"/>
      <c r="I109" s="7"/>
    </row>
  </sheetData>
  <hyperlinks>
    <hyperlink ref="A1" location="Contents!A1" display="Contents" xr:uid="{00000000-0004-0000-0300-000000000000}"/>
  </hyperlinks>
  <pageMargins left="0.7" right="0.7" top="0.75" bottom="0.75" header="0.3" footer="0.3"/>
  <pageSetup paperSize="9" scale="52" orientation="portrait" r:id="rId1"/>
  <rowBreaks count="2" manualBreakCount="2">
    <brk id="29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285"/>
  <sheetViews>
    <sheetView zoomScale="60" zoomScaleNormal="60" workbookViewId="0">
      <pane ySplit="4" topLeftCell="A257" activePane="bottomLeft" state="frozen"/>
      <selection pane="bottomLeft" activeCell="A284" sqref="A284"/>
    </sheetView>
  </sheetViews>
  <sheetFormatPr defaultColWidth="8.84375" defaultRowHeight="15.5"/>
  <cols>
    <col min="1" max="1" width="59.4609375" style="1" bestFit="1" customWidth="1"/>
    <col min="2" max="2" width="9.4609375" style="62" customWidth="1"/>
    <col min="3" max="3" width="10" style="62" bestFit="1" customWidth="1"/>
    <col min="4" max="4" width="18.4609375" style="1" customWidth="1"/>
    <col min="5" max="5" width="17.765625" style="1" bestFit="1" customWidth="1"/>
    <col min="6" max="6" width="42.53515625" style="37" bestFit="1" customWidth="1"/>
    <col min="7" max="9" width="8.84375" style="1"/>
    <col min="10" max="10" width="10.69140625" style="1" bestFit="1" customWidth="1"/>
    <col min="11" max="11" width="10.765625" style="1" bestFit="1" customWidth="1"/>
    <col min="12" max="16384" width="8.84375" style="1"/>
  </cols>
  <sheetData>
    <row r="1" spans="1:14" ht="17.5">
      <c r="A1" s="4" t="s">
        <v>0</v>
      </c>
    </row>
    <row r="2" spans="1:14" ht="25">
      <c r="A2" s="60" t="str">
        <f>'TME, Resource, Capital and AME'!A2</f>
        <v xml:space="preserve">Budget 2023-24: </v>
      </c>
    </row>
    <row r="3" spans="1:14" ht="20">
      <c r="A3" s="3" t="s">
        <v>425</v>
      </c>
    </row>
    <row r="4" spans="1:14" s="13" customFormat="1" ht="31">
      <c r="A4" s="47"/>
      <c r="B4" s="63" t="s">
        <v>423</v>
      </c>
      <c r="C4" s="63" t="s">
        <v>424</v>
      </c>
      <c r="D4" s="25" t="s">
        <v>110</v>
      </c>
      <c r="E4" s="25" t="s">
        <v>111</v>
      </c>
      <c r="F4" s="61" t="s">
        <v>112</v>
      </c>
    </row>
    <row r="5" spans="1:14" s="40" customFormat="1">
      <c r="A5" s="1" t="s">
        <v>115</v>
      </c>
      <c r="B5" s="78">
        <v>1948.5</v>
      </c>
      <c r="C5" s="78">
        <v>2605.3803129404432</v>
      </c>
      <c r="D5" s="71">
        <v>656.88031294044322</v>
      </c>
      <c r="E5" s="87">
        <v>0.3371210228075151</v>
      </c>
      <c r="F5" s="1" t="s">
        <v>7</v>
      </c>
      <c r="G5" s="39"/>
      <c r="H5" s="39"/>
      <c r="I5" s="39"/>
      <c r="J5" s="39"/>
      <c r="K5" s="39"/>
      <c r="L5" s="39"/>
      <c r="M5" s="39"/>
      <c r="N5" s="39"/>
    </row>
    <row r="6" spans="1:14" s="40" customFormat="1">
      <c r="A6" s="1" t="s">
        <v>248</v>
      </c>
      <c r="B6" s="77">
        <v>530</v>
      </c>
      <c r="C6" s="77">
        <v>800.13538759994276</v>
      </c>
      <c r="D6" s="71">
        <v>270.13538759994276</v>
      </c>
      <c r="E6" s="88">
        <v>0.50968941056592976</v>
      </c>
      <c r="F6" s="1" t="s">
        <v>403</v>
      </c>
      <c r="G6" s="39"/>
      <c r="H6" s="39"/>
      <c r="I6" s="39"/>
      <c r="J6" s="39"/>
      <c r="K6" s="39"/>
      <c r="L6" s="39"/>
      <c r="M6" s="39"/>
      <c r="N6" s="39"/>
    </row>
    <row r="7" spans="1:14" s="40" customFormat="1">
      <c r="A7" s="1" t="s">
        <v>254</v>
      </c>
      <c r="B7" s="78">
        <v>11508.554</v>
      </c>
      <c r="C7" s="78">
        <v>11752.144463966657</v>
      </c>
      <c r="D7" s="71">
        <v>243.5904639666569</v>
      </c>
      <c r="E7" s="89">
        <v>2.116603562590547E-2</v>
      </c>
      <c r="F7" s="1" t="s">
        <v>6</v>
      </c>
      <c r="G7" s="39"/>
      <c r="H7" s="39"/>
      <c r="I7" s="39"/>
      <c r="J7" s="39"/>
      <c r="K7" s="39"/>
      <c r="L7" s="39"/>
      <c r="M7" s="39"/>
      <c r="N7" s="39"/>
    </row>
    <row r="8" spans="1:14" s="40" customFormat="1">
      <c r="A8" s="1" t="s">
        <v>396</v>
      </c>
      <c r="B8" s="77">
        <v>9.5210000000000008</v>
      </c>
      <c r="C8" s="77">
        <v>244.17981544610214</v>
      </c>
      <c r="D8" s="71">
        <v>234.65881544610215</v>
      </c>
      <c r="E8" s="89">
        <v>24.646446323506158</v>
      </c>
      <c r="F8" s="1" t="s">
        <v>6</v>
      </c>
      <c r="G8" s="41"/>
      <c r="H8" s="41"/>
      <c r="I8" s="41"/>
      <c r="J8" s="41"/>
      <c r="K8" s="41"/>
      <c r="L8" s="41"/>
      <c r="M8" s="41"/>
      <c r="N8" s="41"/>
    </row>
    <row r="9" spans="1:14" s="40" customFormat="1">
      <c r="A9" s="1" t="s">
        <v>302</v>
      </c>
      <c r="B9" s="78">
        <v>197.4</v>
      </c>
      <c r="C9" s="78">
        <v>428.25648287885554</v>
      </c>
      <c r="D9" s="71">
        <v>230.85648287885553</v>
      </c>
      <c r="E9" s="90">
        <v>1.1694857288695821</v>
      </c>
      <c r="F9" s="1" t="s">
        <v>7</v>
      </c>
      <c r="G9" s="39"/>
      <c r="H9" s="39"/>
      <c r="I9" s="39"/>
      <c r="J9" s="39"/>
      <c r="K9" s="39"/>
      <c r="L9" s="39"/>
      <c r="M9" s="39"/>
      <c r="N9" s="39"/>
    </row>
    <row r="10" spans="1:14" s="40" customFormat="1">
      <c r="A10" s="1" t="s">
        <v>309</v>
      </c>
      <c r="B10" s="77">
        <v>2002.2079999999999</v>
      </c>
      <c r="C10" s="77">
        <v>2208.6061546342244</v>
      </c>
      <c r="D10" s="71">
        <v>206.39815463422451</v>
      </c>
      <c r="E10" s="88">
        <v>0.10308527117773204</v>
      </c>
      <c r="F10" s="1" t="s">
        <v>117</v>
      </c>
      <c r="G10" s="42"/>
      <c r="H10" s="12"/>
      <c r="I10" s="12"/>
      <c r="J10" s="12"/>
      <c r="K10" s="12"/>
      <c r="L10" s="12"/>
      <c r="M10" s="12"/>
      <c r="N10" s="12"/>
    </row>
    <row r="11" spans="1:14" s="40" customFormat="1">
      <c r="A11" s="1" t="s">
        <v>255</v>
      </c>
      <c r="B11" s="78">
        <v>2766</v>
      </c>
      <c r="C11" s="78">
        <v>2951.5890145484568</v>
      </c>
      <c r="D11" s="71">
        <v>185.58901454845682</v>
      </c>
      <c r="E11" s="87">
        <v>6.7096534543910638E-2</v>
      </c>
      <c r="F11" s="1" t="s">
        <v>7</v>
      </c>
      <c r="G11" s="39"/>
      <c r="H11" s="11"/>
      <c r="I11" s="11"/>
      <c r="J11" s="11"/>
      <c r="K11" s="11"/>
      <c r="L11" s="11"/>
      <c r="M11" s="11"/>
      <c r="N11" s="11"/>
    </row>
    <row r="12" spans="1:14" s="40" customFormat="1">
      <c r="A12" s="1" t="s">
        <v>342</v>
      </c>
      <c r="B12" s="78">
        <v>67.509</v>
      </c>
      <c r="C12" s="78">
        <v>183.08182597625807</v>
      </c>
      <c r="D12" s="71">
        <v>115.57282597625807</v>
      </c>
      <c r="E12" s="87">
        <v>1.7119617528960298</v>
      </c>
      <c r="F12" s="1" t="s">
        <v>10</v>
      </c>
      <c r="G12" s="39"/>
      <c r="H12" s="11"/>
      <c r="I12" s="39"/>
      <c r="J12" s="39"/>
      <c r="K12" s="39"/>
      <c r="L12" s="39"/>
      <c r="M12" s="39"/>
      <c r="N12" s="11"/>
    </row>
    <row r="13" spans="1:14" s="40" customFormat="1">
      <c r="A13" s="1" t="s">
        <v>200</v>
      </c>
      <c r="B13" s="78">
        <v>510.5</v>
      </c>
      <c r="C13" s="78">
        <v>588.57416647182231</v>
      </c>
      <c r="D13" s="71">
        <v>78.074166471822309</v>
      </c>
      <c r="E13" s="87">
        <v>0.15293666302021999</v>
      </c>
      <c r="F13" s="1" t="s">
        <v>7</v>
      </c>
      <c r="G13" s="39"/>
      <c r="H13" s="39"/>
      <c r="I13" s="39"/>
      <c r="J13" s="39"/>
      <c r="K13" s="39"/>
      <c r="L13" s="39"/>
      <c r="M13" s="39"/>
      <c r="N13" s="39"/>
    </row>
    <row r="14" spans="1:14" s="40" customFormat="1">
      <c r="A14" s="1" t="s">
        <v>282</v>
      </c>
      <c r="B14" s="78">
        <v>720.947</v>
      </c>
      <c r="C14" s="78">
        <v>797.17798646393476</v>
      </c>
      <c r="D14" s="71">
        <v>76.230986463934755</v>
      </c>
      <c r="E14" s="87">
        <v>0.1057372961728598</v>
      </c>
      <c r="F14" s="1" t="s">
        <v>10</v>
      </c>
      <c r="G14" s="39"/>
      <c r="H14" s="10"/>
      <c r="I14" s="39"/>
      <c r="J14" s="39"/>
      <c r="K14" s="39"/>
      <c r="L14" s="39"/>
      <c r="M14" s="39"/>
      <c r="N14" s="10"/>
    </row>
    <row r="15" spans="1:14" s="40" customFormat="1">
      <c r="A15" s="1" t="s">
        <v>398</v>
      </c>
      <c r="B15" s="78">
        <v>0</v>
      </c>
      <c r="C15" s="78">
        <v>70.028314092463745</v>
      </c>
      <c r="D15" s="71">
        <v>70.028314092463745</v>
      </c>
      <c r="E15" s="87">
        <v>0</v>
      </c>
      <c r="F15" s="1" t="s">
        <v>7</v>
      </c>
      <c r="G15" s="39"/>
      <c r="H15" s="39"/>
      <c r="I15" s="39"/>
      <c r="J15" s="39"/>
      <c r="K15" s="39"/>
      <c r="L15" s="39"/>
      <c r="M15" s="39"/>
      <c r="N15" s="39"/>
    </row>
    <row r="16" spans="1:14" s="40" customFormat="1">
      <c r="A16" s="1" t="s">
        <v>324</v>
      </c>
      <c r="B16" s="76">
        <v>26.012999999999998</v>
      </c>
      <c r="C16" s="76">
        <v>92.899012035847093</v>
      </c>
      <c r="D16" s="72">
        <v>66.886012035847102</v>
      </c>
      <c r="E16" s="90">
        <v>2.5712532978067544</v>
      </c>
      <c r="F16" s="1" t="s">
        <v>403</v>
      </c>
      <c r="G16" s="39"/>
      <c r="H16" s="39"/>
      <c r="I16" s="39"/>
      <c r="J16" s="39"/>
      <c r="K16" s="39"/>
      <c r="L16" s="39"/>
      <c r="M16" s="39"/>
      <c r="N16" s="39"/>
    </row>
    <row r="17" spans="1:14" s="40" customFormat="1">
      <c r="A17" s="1" t="s">
        <v>215</v>
      </c>
      <c r="B17" s="78">
        <v>189.06900000000002</v>
      </c>
      <c r="C17" s="78">
        <v>249.24411061120202</v>
      </c>
      <c r="D17" s="71">
        <v>60.175110611202001</v>
      </c>
      <c r="E17" s="87">
        <v>0.31827063458949906</v>
      </c>
      <c r="F17" s="1" t="s">
        <v>403</v>
      </c>
      <c r="G17" s="39"/>
      <c r="H17" s="10"/>
      <c r="I17" s="39"/>
      <c r="J17" s="39"/>
      <c r="K17" s="39"/>
      <c r="L17" s="39"/>
      <c r="M17" s="39"/>
      <c r="N17" s="10"/>
    </row>
    <row r="18" spans="1:14" s="40" customFormat="1">
      <c r="A18" s="1" t="s">
        <v>253</v>
      </c>
      <c r="B18" s="78">
        <v>1422.6</v>
      </c>
      <c r="C18" s="78">
        <v>1482.1878408797486</v>
      </c>
      <c r="D18" s="71">
        <v>59.587840879748683</v>
      </c>
      <c r="E18" s="89">
        <v>4.1886574497222467E-2</v>
      </c>
      <c r="F18" s="1" t="s">
        <v>6</v>
      </c>
      <c r="G18" s="39"/>
      <c r="H18" s="39"/>
      <c r="I18" s="39"/>
      <c r="J18" s="39"/>
      <c r="K18" s="39"/>
      <c r="L18" s="39"/>
      <c r="M18" s="39"/>
      <c r="N18" s="39"/>
    </row>
    <row r="19" spans="1:14" s="40" customFormat="1">
      <c r="A19" s="1" t="s">
        <v>139</v>
      </c>
      <c r="B19" s="78">
        <v>265.2</v>
      </c>
      <c r="C19" s="78">
        <v>317.34183169218068</v>
      </c>
      <c r="D19" s="71">
        <v>52.141831692180688</v>
      </c>
      <c r="E19" s="87">
        <v>0.19661324167488947</v>
      </c>
      <c r="F19" s="1" t="s">
        <v>7</v>
      </c>
      <c r="G19" s="8"/>
      <c r="H19" s="8"/>
      <c r="I19" s="8"/>
      <c r="J19" s="8"/>
      <c r="K19" s="8"/>
      <c r="L19" s="8"/>
      <c r="M19" s="8"/>
      <c r="N19" s="8"/>
    </row>
    <row r="20" spans="1:14" s="40" customFormat="1">
      <c r="A20" s="1" t="s">
        <v>126</v>
      </c>
      <c r="B20" s="78">
        <v>544.6</v>
      </c>
      <c r="C20" s="78">
        <v>594.87063138634971</v>
      </c>
      <c r="D20" s="71">
        <v>50.270631386349692</v>
      </c>
      <c r="E20" s="90">
        <v>9.2307439196382096E-2</v>
      </c>
      <c r="F20" s="1" t="s">
        <v>7</v>
      </c>
      <c r="G20" s="75"/>
      <c r="H20" s="39"/>
      <c r="I20" s="39"/>
      <c r="J20" s="39"/>
      <c r="K20" s="39"/>
      <c r="L20" s="39"/>
      <c r="M20" s="39"/>
      <c r="N20" s="39"/>
    </row>
    <row r="21" spans="1:14" s="40" customFormat="1" ht="17.5">
      <c r="A21" s="1" t="s">
        <v>137</v>
      </c>
      <c r="B21" s="78">
        <v>314.89999999999998</v>
      </c>
      <c r="C21" s="78">
        <v>360.15779311096696</v>
      </c>
      <c r="D21" s="71">
        <v>45.257793110966986</v>
      </c>
      <c r="E21" s="87">
        <v>0.14372115945051442</v>
      </c>
      <c r="F21" s="1" t="s">
        <v>7</v>
      </c>
      <c r="G21" s="43"/>
      <c r="H21" s="43"/>
      <c r="I21" s="43"/>
      <c r="J21" s="43"/>
      <c r="K21" s="43"/>
      <c r="L21" s="43"/>
      <c r="M21" s="43"/>
      <c r="N21" s="43"/>
    </row>
    <row r="22" spans="1:14" s="40" customFormat="1">
      <c r="A22" s="1" t="s">
        <v>270</v>
      </c>
      <c r="B22" s="77">
        <v>278.39999999999998</v>
      </c>
      <c r="C22" s="77">
        <v>318.1167812201225</v>
      </c>
      <c r="D22" s="71">
        <v>39.716781220122527</v>
      </c>
      <c r="E22" s="88">
        <v>0.14266085208377347</v>
      </c>
      <c r="F22" s="1" t="s">
        <v>9</v>
      </c>
      <c r="G22" s="39"/>
      <c r="H22" s="39"/>
      <c r="I22" s="39"/>
      <c r="J22" s="39"/>
      <c r="K22" s="39"/>
      <c r="L22" s="39"/>
      <c r="M22" s="39"/>
      <c r="N22" s="39"/>
    </row>
    <row r="23" spans="1:14" s="40" customFormat="1">
      <c r="A23" s="1" t="s">
        <v>152</v>
      </c>
      <c r="B23" s="78">
        <v>310.55599999999998</v>
      </c>
      <c r="C23" s="78">
        <v>348.05017542378579</v>
      </c>
      <c r="D23" s="71">
        <v>37.494175423785805</v>
      </c>
      <c r="E23" s="87">
        <v>0.1207324135543535</v>
      </c>
      <c r="F23" s="1" t="s">
        <v>10</v>
      </c>
      <c r="G23" s="39"/>
      <c r="H23" s="39"/>
      <c r="I23" s="39"/>
      <c r="J23" s="39"/>
      <c r="K23" s="39"/>
      <c r="L23" s="39"/>
      <c r="M23" s="39"/>
      <c r="N23" s="39"/>
    </row>
    <row r="24" spans="1:14" s="40" customFormat="1">
      <c r="A24" s="1" t="s">
        <v>332</v>
      </c>
      <c r="B24" s="78">
        <v>126.05</v>
      </c>
      <c r="C24" s="78">
        <v>160.10747853351253</v>
      </c>
      <c r="D24" s="71">
        <v>34.057478533512537</v>
      </c>
      <c r="E24" s="87">
        <v>0.27019023033330059</v>
      </c>
      <c r="F24" s="1" t="s">
        <v>10</v>
      </c>
      <c r="G24" s="39"/>
      <c r="H24" s="10"/>
      <c r="I24" s="39"/>
      <c r="J24" s="39"/>
      <c r="K24" s="39"/>
      <c r="L24" s="39"/>
      <c r="M24" s="39"/>
      <c r="N24" s="10"/>
    </row>
    <row r="25" spans="1:14" s="40" customFormat="1">
      <c r="A25" s="1" t="s">
        <v>195</v>
      </c>
      <c r="B25" s="78">
        <v>192.32</v>
      </c>
      <c r="C25" s="78">
        <v>223.86645094492681</v>
      </c>
      <c r="D25" s="71">
        <v>31.546450944926818</v>
      </c>
      <c r="E25" s="87">
        <v>0.16403104692661616</v>
      </c>
      <c r="F25" s="1" t="s">
        <v>10</v>
      </c>
      <c r="G25" s="11"/>
      <c r="H25" s="11"/>
      <c r="I25" s="11"/>
      <c r="J25" s="11"/>
      <c r="K25" s="11"/>
      <c r="L25" s="11"/>
      <c r="M25" s="11"/>
      <c r="N25" s="11"/>
    </row>
    <row r="26" spans="1:14" s="40" customFormat="1">
      <c r="A26" s="1" t="s">
        <v>143</v>
      </c>
      <c r="B26" s="78">
        <v>49.099000000000004</v>
      </c>
      <c r="C26" s="78">
        <v>76.97670529737222</v>
      </c>
      <c r="D26" s="71">
        <v>27.877705297372216</v>
      </c>
      <c r="E26" s="87">
        <v>0.56778560250457677</v>
      </c>
      <c r="F26" s="1" t="s">
        <v>10</v>
      </c>
      <c r="G26" s="11"/>
      <c r="H26" s="11"/>
      <c r="I26" s="11"/>
      <c r="J26" s="11"/>
      <c r="K26" s="11"/>
      <c r="L26" s="11"/>
      <c r="M26" s="11"/>
      <c r="N26" s="11"/>
    </row>
    <row r="27" spans="1:14" s="40" customFormat="1">
      <c r="A27" s="1" t="s">
        <v>252</v>
      </c>
      <c r="B27" s="77">
        <v>4468.1730000000007</v>
      </c>
      <c r="C27" s="77">
        <v>4495.6759489725591</v>
      </c>
      <c r="D27" s="71">
        <v>27.502948972558443</v>
      </c>
      <c r="E27" s="88">
        <v>6.1553008293453362E-3</v>
      </c>
      <c r="F27" s="1" t="s">
        <v>117</v>
      </c>
      <c r="G27" s="11"/>
      <c r="H27" s="10"/>
      <c r="I27" s="11"/>
      <c r="J27" s="11"/>
      <c r="K27" s="11"/>
      <c r="L27" s="11"/>
      <c r="M27" s="11"/>
      <c r="N27" s="10"/>
    </row>
    <row r="28" spans="1:14" s="40" customFormat="1">
      <c r="A28" s="1" t="s">
        <v>164</v>
      </c>
      <c r="B28" s="77">
        <v>403.60700000000003</v>
      </c>
      <c r="C28" s="77">
        <v>429.88872032208303</v>
      </c>
      <c r="D28" s="71">
        <v>26.281720322083004</v>
      </c>
      <c r="E28" s="88">
        <v>6.5117107290217968E-2</v>
      </c>
      <c r="F28" s="1" t="s">
        <v>9</v>
      </c>
      <c r="G28" s="39"/>
      <c r="H28" s="10"/>
      <c r="I28" s="39"/>
      <c r="J28" s="39"/>
      <c r="K28" s="39"/>
      <c r="L28" s="39"/>
      <c r="M28" s="39"/>
      <c r="N28" s="10"/>
    </row>
    <row r="29" spans="1:14" s="40" customFormat="1">
      <c r="A29" s="1" t="s">
        <v>397</v>
      </c>
      <c r="B29" s="77">
        <v>1137.0529999999999</v>
      </c>
      <c r="C29" s="77">
        <v>1161.4100767180555</v>
      </c>
      <c r="D29" s="71">
        <v>24.357076718055623</v>
      </c>
      <c r="E29" s="89">
        <v>2.1421232535383684E-2</v>
      </c>
      <c r="F29" s="1" t="s">
        <v>6</v>
      </c>
      <c r="G29" s="9"/>
      <c r="H29" s="9"/>
      <c r="I29" s="9"/>
      <c r="J29" s="9"/>
      <c r="K29" s="9"/>
      <c r="L29" s="9"/>
      <c r="M29" s="9"/>
      <c r="N29" s="9"/>
    </row>
    <row r="30" spans="1:14" s="40" customFormat="1">
      <c r="A30" s="1" t="s">
        <v>132</v>
      </c>
      <c r="B30" s="77">
        <v>72.8</v>
      </c>
      <c r="C30" s="77">
        <v>93.962630262947272</v>
      </c>
      <c r="D30" s="71">
        <v>21.162630262947275</v>
      </c>
      <c r="E30" s="88">
        <v>0.29069547064488016</v>
      </c>
      <c r="F30" s="1" t="s">
        <v>9</v>
      </c>
      <c r="G30" s="2"/>
      <c r="H30" s="2"/>
      <c r="I30" s="11"/>
      <c r="J30" s="11"/>
      <c r="K30" s="2"/>
      <c r="L30" s="2"/>
      <c r="M30" s="2"/>
      <c r="N30" s="2"/>
    </row>
    <row r="31" spans="1:14" s="40" customFormat="1">
      <c r="A31" s="1" t="s">
        <v>59</v>
      </c>
      <c r="B31" s="66">
        <v>215.71</v>
      </c>
      <c r="C31" s="76">
        <v>236.7567676553293</v>
      </c>
      <c r="D31" s="72">
        <v>21.04676765532929</v>
      </c>
      <c r="E31" s="90">
        <v>9.7569735549252648E-2</v>
      </c>
      <c r="F31" s="1" t="s">
        <v>117</v>
      </c>
      <c r="G31" s="39"/>
      <c r="H31" s="39"/>
      <c r="I31" s="39"/>
      <c r="J31" s="39"/>
      <c r="K31" s="39"/>
      <c r="L31" s="39"/>
      <c r="M31" s="39"/>
      <c r="N31" s="39"/>
    </row>
    <row r="32" spans="1:14" s="40" customFormat="1">
      <c r="A32" s="1" t="s">
        <v>82</v>
      </c>
      <c r="B32" s="78">
        <v>221.62900000000002</v>
      </c>
      <c r="C32" s="78">
        <v>240.68866782272417</v>
      </c>
      <c r="D32" s="71">
        <v>19.059667822724151</v>
      </c>
      <c r="E32" s="87">
        <v>8.5998077068994358E-2</v>
      </c>
      <c r="F32" s="1" t="s">
        <v>10</v>
      </c>
      <c r="G32" s="44"/>
      <c r="H32" s="44"/>
      <c r="I32" s="44"/>
      <c r="J32" s="44"/>
      <c r="K32" s="44"/>
      <c r="L32" s="44"/>
      <c r="M32" s="44"/>
      <c r="N32" s="44"/>
    </row>
    <row r="33" spans="1:14" s="40" customFormat="1">
      <c r="A33" s="1" t="s">
        <v>130</v>
      </c>
      <c r="B33" s="78">
        <v>11.807</v>
      </c>
      <c r="C33" s="78">
        <v>30.301495229435602</v>
      </c>
      <c r="D33" s="71">
        <v>18.4944952294356</v>
      </c>
      <c r="E33" s="90">
        <v>1.5664008833264673</v>
      </c>
      <c r="F33" s="1" t="s">
        <v>7</v>
      </c>
      <c r="G33" s="39"/>
      <c r="H33" s="39"/>
      <c r="I33" s="39"/>
      <c r="J33" s="39"/>
      <c r="K33" s="39"/>
      <c r="L33" s="39"/>
      <c r="M33" s="39"/>
      <c r="N33" s="39"/>
    </row>
    <row r="34" spans="1:14" s="40" customFormat="1">
      <c r="A34" s="1" t="s">
        <v>414</v>
      </c>
      <c r="B34" s="77">
        <v>23</v>
      </c>
      <c r="C34" s="77">
        <v>37.778789487164367</v>
      </c>
      <c r="D34" s="71">
        <v>14.778789487164367</v>
      </c>
      <c r="E34" s="88">
        <v>0.64255606465932036</v>
      </c>
      <c r="F34" s="1" t="s">
        <v>11</v>
      </c>
      <c r="G34" s="39"/>
      <c r="H34" s="39"/>
      <c r="I34" s="39"/>
      <c r="J34" s="39"/>
      <c r="K34" s="39"/>
      <c r="L34" s="39"/>
      <c r="M34" s="39"/>
      <c r="N34" s="39"/>
    </row>
    <row r="35" spans="1:14" s="40" customFormat="1">
      <c r="A35" s="1" t="s">
        <v>335</v>
      </c>
      <c r="B35" s="78">
        <v>228.535</v>
      </c>
      <c r="C35" s="78">
        <v>243.11135378445232</v>
      </c>
      <c r="D35" s="71">
        <v>14.576353784452323</v>
      </c>
      <c r="E35" s="87">
        <v>6.3781713017491082E-2</v>
      </c>
      <c r="F35" s="1" t="s">
        <v>10</v>
      </c>
      <c r="G35" s="39"/>
      <c r="H35" s="39"/>
      <c r="I35" s="39"/>
      <c r="J35" s="39"/>
      <c r="K35" s="39"/>
      <c r="L35" s="39"/>
      <c r="M35" s="39"/>
      <c r="N35" s="39"/>
    </row>
    <row r="36" spans="1:14" s="40" customFormat="1">
      <c r="A36" s="1" t="s">
        <v>261</v>
      </c>
      <c r="B36" s="78">
        <v>96.9</v>
      </c>
      <c r="C36" s="78">
        <v>110.94371179397268</v>
      </c>
      <c r="D36" s="71">
        <v>14.043711793972676</v>
      </c>
      <c r="E36" s="87">
        <v>0.14492994627422781</v>
      </c>
      <c r="F36" s="1" t="s">
        <v>12</v>
      </c>
      <c r="G36" s="2"/>
      <c r="H36" s="2"/>
      <c r="I36" s="2"/>
      <c r="J36" s="2"/>
      <c r="K36" s="2"/>
      <c r="L36" s="2"/>
      <c r="M36" s="2"/>
      <c r="N36" s="2"/>
    </row>
    <row r="37" spans="1:14" s="40" customFormat="1">
      <c r="A37" s="1" t="s">
        <v>416</v>
      </c>
      <c r="B37" s="66">
        <v>132.5</v>
      </c>
      <c r="C37" s="66">
        <v>143.55940005122457</v>
      </c>
      <c r="D37" s="72">
        <v>11.059400051224571</v>
      </c>
      <c r="E37" s="90">
        <v>8.3467170197921298E-2</v>
      </c>
      <c r="F37" s="1" t="s">
        <v>14</v>
      </c>
      <c r="G37" s="39"/>
      <c r="H37" s="39"/>
      <c r="I37" s="39"/>
      <c r="J37" s="39"/>
      <c r="K37" s="39"/>
      <c r="L37" s="39"/>
      <c r="M37" s="39"/>
      <c r="N37" s="39"/>
    </row>
    <row r="38" spans="1:14" s="40" customFormat="1">
      <c r="A38" s="1" t="s">
        <v>122</v>
      </c>
      <c r="B38" s="77">
        <v>85.39500000000001</v>
      </c>
      <c r="C38" s="77">
        <v>95.895160648252215</v>
      </c>
      <c r="D38" s="71">
        <v>10.500160648252205</v>
      </c>
      <c r="E38" s="89">
        <v>0.12295989985657478</v>
      </c>
      <c r="F38" s="1" t="s">
        <v>6</v>
      </c>
      <c r="G38" s="39"/>
      <c r="H38" s="39"/>
      <c r="I38" s="39"/>
      <c r="J38" s="39"/>
      <c r="K38" s="39"/>
      <c r="L38" s="39"/>
      <c r="M38" s="39"/>
      <c r="N38" s="39"/>
    </row>
    <row r="39" spans="1:14" s="40" customFormat="1">
      <c r="A39" s="1" t="s">
        <v>401</v>
      </c>
      <c r="B39" s="78">
        <v>44.769999999999996</v>
      </c>
      <c r="C39" s="78">
        <v>54.116662909998063</v>
      </c>
      <c r="D39" s="71">
        <v>9.3466629099980665</v>
      </c>
      <c r="E39" s="87">
        <v>0.20877067031489988</v>
      </c>
      <c r="F39" s="1" t="s">
        <v>117</v>
      </c>
      <c r="G39" s="39"/>
      <c r="H39" s="39"/>
      <c r="I39" s="39"/>
      <c r="J39" s="39"/>
      <c r="K39" s="39"/>
      <c r="L39" s="39"/>
      <c r="M39" s="39"/>
      <c r="N39" s="39"/>
    </row>
    <row r="40" spans="1:14" s="40" customFormat="1">
      <c r="A40" s="1" t="s">
        <v>247</v>
      </c>
      <c r="B40" s="77">
        <v>50.311</v>
      </c>
      <c r="C40" s="77">
        <v>59.204206560936193</v>
      </c>
      <c r="D40" s="71">
        <v>8.8932065609361928</v>
      </c>
      <c r="E40" s="88">
        <v>0.17676465506422437</v>
      </c>
      <c r="F40" s="1" t="s">
        <v>10</v>
      </c>
      <c r="G40" s="39"/>
      <c r="H40" s="39"/>
      <c r="I40" s="39"/>
      <c r="J40" s="39"/>
      <c r="K40" s="39"/>
      <c r="L40" s="39"/>
      <c r="M40" s="39"/>
      <c r="N40" s="39"/>
    </row>
    <row r="41" spans="1:14" s="40" customFormat="1">
      <c r="A41" s="1" t="s">
        <v>138</v>
      </c>
      <c r="B41" s="77">
        <v>41.8</v>
      </c>
      <c r="C41" s="77">
        <v>48.434345496364571</v>
      </c>
      <c r="D41" s="71">
        <v>6.634345496364574</v>
      </c>
      <c r="E41" s="88">
        <v>0.1587163994345592</v>
      </c>
      <c r="F41" s="1" t="s">
        <v>7</v>
      </c>
      <c r="G41" s="39"/>
      <c r="H41" s="39"/>
      <c r="I41" s="39"/>
      <c r="J41" s="39"/>
      <c r="K41" s="39"/>
      <c r="L41" s="39"/>
      <c r="M41" s="39"/>
      <c r="N41" s="39"/>
    </row>
    <row r="42" spans="1:14" s="40" customFormat="1">
      <c r="A42" s="1" t="s">
        <v>60</v>
      </c>
      <c r="B42" s="77">
        <v>124.60399999999998</v>
      </c>
      <c r="C42" s="77">
        <v>130.91706718976351</v>
      </c>
      <c r="D42" s="71">
        <v>6.3130671897635295</v>
      </c>
      <c r="E42" s="88">
        <v>5.0665044378699967E-2</v>
      </c>
      <c r="F42" s="1" t="s">
        <v>117</v>
      </c>
      <c r="G42" s="39"/>
      <c r="H42" s="39"/>
      <c r="I42" s="39"/>
      <c r="J42" s="39"/>
      <c r="K42" s="39"/>
      <c r="L42" s="39"/>
      <c r="M42" s="39"/>
      <c r="N42" s="39"/>
    </row>
    <row r="43" spans="1:14" s="40" customFormat="1">
      <c r="A43" s="1" t="s">
        <v>303</v>
      </c>
      <c r="B43" s="78">
        <v>41.405999999999992</v>
      </c>
      <c r="C43" s="78">
        <v>47.427879796950116</v>
      </c>
      <c r="D43" s="71">
        <v>6.0218797969501239</v>
      </c>
      <c r="E43" s="87">
        <v>0.14543495621287073</v>
      </c>
      <c r="F43" s="1" t="s">
        <v>10</v>
      </c>
      <c r="G43" s="39"/>
      <c r="H43" s="39"/>
      <c r="I43" s="39"/>
      <c r="J43" s="39"/>
      <c r="K43" s="39"/>
      <c r="L43" s="39"/>
      <c r="M43" s="39"/>
      <c r="N43" s="39"/>
    </row>
    <row r="44" spans="1:14" s="40" customFormat="1">
      <c r="A44" s="1" t="s">
        <v>410</v>
      </c>
      <c r="B44" s="78">
        <v>0</v>
      </c>
      <c r="C44" s="78">
        <v>6.0068275284591346</v>
      </c>
      <c r="D44" s="71">
        <v>6.0068275284591346</v>
      </c>
      <c r="E44" s="87">
        <v>0</v>
      </c>
      <c r="F44" s="1" t="s">
        <v>10</v>
      </c>
      <c r="G44" s="2"/>
      <c r="H44" s="2"/>
      <c r="I44" s="39"/>
      <c r="J44" s="39"/>
      <c r="K44" s="39"/>
      <c r="L44" s="39"/>
      <c r="M44" s="39"/>
      <c r="N44" s="2"/>
    </row>
    <row r="45" spans="1:14" s="40" customFormat="1">
      <c r="A45" s="1" t="s">
        <v>150</v>
      </c>
      <c r="B45" s="78">
        <v>-190</v>
      </c>
      <c r="C45" s="78">
        <v>-184.05051288618537</v>
      </c>
      <c r="D45" s="71">
        <v>5.9494871138146266</v>
      </c>
      <c r="E45" s="87">
        <v>-3.1313090072708563E-2</v>
      </c>
      <c r="F45" s="1" t="s">
        <v>403</v>
      </c>
      <c r="G45" s="39"/>
      <c r="H45" s="39"/>
      <c r="I45" s="39"/>
      <c r="J45" s="39"/>
      <c r="K45" s="39"/>
      <c r="L45" s="39"/>
      <c r="M45" s="39"/>
      <c r="N45" s="39"/>
    </row>
    <row r="46" spans="1:14" s="40" customFormat="1">
      <c r="A46" s="1" t="s">
        <v>213</v>
      </c>
      <c r="B46" s="78">
        <v>141.249</v>
      </c>
      <c r="C46" s="78">
        <v>147.10091939391876</v>
      </c>
      <c r="D46" s="71">
        <v>5.851919393918763</v>
      </c>
      <c r="E46" s="87">
        <v>4.1429811141450654E-2</v>
      </c>
      <c r="F46" s="1" t="s">
        <v>7</v>
      </c>
      <c r="G46" s="39"/>
      <c r="H46" s="39"/>
      <c r="I46" s="39"/>
      <c r="J46" s="39"/>
      <c r="K46" s="39"/>
      <c r="L46" s="39"/>
      <c r="M46" s="39"/>
      <c r="N46" s="39"/>
    </row>
    <row r="47" spans="1:14" s="40" customFormat="1">
      <c r="A47" s="1" t="s">
        <v>239</v>
      </c>
      <c r="B47" s="76">
        <v>-9.1999999999999993</v>
      </c>
      <c r="C47" s="76">
        <v>-3.487272875738249</v>
      </c>
      <c r="D47" s="72">
        <v>5.7127271242617503</v>
      </c>
      <c r="E47" s="90">
        <v>-0.62094860046323375</v>
      </c>
      <c r="F47" s="1" t="s">
        <v>11</v>
      </c>
      <c r="G47" s="9"/>
      <c r="H47" s="9"/>
      <c r="I47" s="9"/>
      <c r="J47" s="9"/>
      <c r="K47" s="9"/>
      <c r="L47" s="9"/>
      <c r="M47" s="9"/>
      <c r="N47" s="9"/>
    </row>
    <row r="48" spans="1:14" s="40" customFormat="1">
      <c r="A48" s="1" t="s">
        <v>204</v>
      </c>
      <c r="B48" s="78">
        <v>1.5</v>
      </c>
      <c r="C48" s="78">
        <v>7.1266295963350839</v>
      </c>
      <c r="D48" s="71">
        <v>5.6266295963350839</v>
      </c>
      <c r="E48" s="87">
        <v>3.7510863975567226</v>
      </c>
      <c r="F48" s="1" t="s">
        <v>117</v>
      </c>
      <c r="G48" s="39"/>
      <c r="H48" s="39"/>
      <c r="I48" s="39"/>
      <c r="J48" s="39"/>
      <c r="K48" s="39"/>
      <c r="L48" s="39"/>
      <c r="M48" s="39"/>
      <c r="N48" s="39"/>
    </row>
    <row r="49" spans="1:14" s="40" customFormat="1">
      <c r="A49" s="1" t="s">
        <v>407</v>
      </c>
      <c r="B49" s="79">
        <v>2.5590000000000002</v>
      </c>
      <c r="C49" s="79">
        <v>7.8870488206280056</v>
      </c>
      <c r="D49" s="73">
        <v>5.3280488206280054</v>
      </c>
      <c r="E49" s="91">
        <v>2.0820823839890603</v>
      </c>
      <c r="F49" s="1" t="s">
        <v>10</v>
      </c>
      <c r="G49" s="42"/>
      <c r="H49" s="42"/>
      <c r="I49" s="42"/>
      <c r="J49" s="42"/>
      <c r="K49" s="42"/>
      <c r="L49" s="42"/>
      <c r="M49" s="42"/>
      <c r="N49" s="42"/>
    </row>
    <row r="50" spans="1:14" s="40" customFormat="1">
      <c r="A50" s="1" t="s">
        <v>346</v>
      </c>
      <c r="B50" s="77">
        <v>69.5</v>
      </c>
      <c r="C50" s="77">
        <v>74.778754698747193</v>
      </c>
      <c r="D50" s="71">
        <v>5.2787546987471927</v>
      </c>
      <c r="E50" s="90">
        <v>7.5953305017945213E-2</v>
      </c>
      <c r="F50" s="1" t="s">
        <v>10</v>
      </c>
      <c r="G50" s="39"/>
      <c r="H50" s="39"/>
      <c r="I50" s="39"/>
      <c r="J50" s="39"/>
      <c r="K50" s="39"/>
      <c r="L50" s="39"/>
      <c r="M50" s="39"/>
      <c r="N50" s="39"/>
    </row>
    <row r="51" spans="1:14" s="40" customFormat="1">
      <c r="A51" s="1" t="s">
        <v>237</v>
      </c>
      <c r="B51" s="78">
        <v>18.189</v>
      </c>
      <c r="C51" s="78">
        <v>23.465471706078709</v>
      </c>
      <c r="D51" s="71">
        <v>5.2764717060787092</v>
      </c>
      <c r="E51" s="87">
        <v>0.29009135774801853</v>
      </c>
      <c r="F51" s="1" t="s">
        <v>12</v>
      </c>
      <c r="G51" s="39"/>
      <c r="H51" s="39"/>
      <c r="I51" s="39"/>
      <c r="J51" s="39"/>
      <c r="K51" s="39"/>
      <c r="L51" s="39"/>
      <c r="M51" s="39"/>
      <c r="N51" s="39"/>
    </row>
    <row r="52" spans="1:14" s="40" customFormat="1">
      <c r="A52" s="1" t="s">
        <v>250</v>
      </c>
      <c r="B52" s="79">
        <v>574</v>
      </c>
      <c r="C52" s="79">
        <v>579.27477213652026</v>
      </c>
      <c r="D52" s="73">
        <v>5.2747721365202551</v>
      </c>
      <c r="E52" s="89">
        <v>9.1894984956798868E-3</v>
      </c>
      <c r="F52" s="1" t="s">
        <v>6</v>
      </c>
      <c r="G52" s="39"/>
      <c r="H52" s="39"/>
      <c r="I52" s="39"/>
      <c r="J52" s="39"/>
      <c r="K52" s="39"/>
      <c r="L52" s="39"/>
      <c r="M52" s="39"/>
      <c r="N52" s="39"/>
    </row>
    <row r="53" spans="1:14" s="40" customFormat="1">
      <c r="A53" s="1" t="s">
        <v>408</v>
      </c>
      <c r="B53" s="77">
        <v>53.507999999999996</v>
      </c>
      <c r="C53" s="77">
        <v>58.754735834729935</v>
      </c>
      <c r="D53" s="71">
        <v>5.2467358347299395</v>
      </c>
      <c r="E53" s="88">
        <v>9.8055166231777305E-2</v>
      </c>
      <c r="F53" s="1" t="s">
        <v>10</v>
      </c>
      <c r="G53" s="39"/>
      <c r="H53" s="2"/>
      <c r="I53" s="2"/>
      <c r="J53" s="2"/>
      <c r="K53" s="2"/>
      <c r="L53" s="2"/>
      <c r="M53" s="2"/>
      <c r="N53" s="2"/>
    </row>
    <row r="54" spans="1:14" s="40" customFormat="1">
      <c r="A54" s="1" t="s">
        <v>201</v>
      </c>
      <c r="B54" s="78">
        <v>1162.7930000000001</v>
      </c>
      <c r="C54" s="78">
        <v>1168.0019911401112</v>
      </c>
      <c r="D54" s="71">
        <v>5.2089911401110385</v>
      </c>
      <c r="E54" s="89">
        <v>4.4797235106429417E-3</v>
      </c>
      <c r="F54" s="1" t="s">
        <v>6</v>
      </c>
      <c r="G54" s="11"/>
      <c r="H54" s="2"/>
      <c r="I54" s="2"/>
      <c r="J54" s="2"/>
      <c r="K54" s="2"/>
      <c r="L54" s="2"/>
      <c r="M54" s="2"/>
      <c r="N54" s="2"/>
    </row>
    <row r="55" spans="1:14" s="40" customFormat="1">
      <c r="A55" s="1" t="s">
        <v>123</v>
      </c>
      <c r="B55" s="78">
        <v>19.63</v>
      </c>
      <c r="C55" s="78">
        <v>24.771261660660695</v>
      </c>
      <c r="D55" s="71">
        <v>5.141261660660696</v>
      </c>
      <c r="E55" s="87">
        <v>0.26190838821501256</v>
      </c>
      <c r="F55" s="1" t="s">
        <v>11</v>
      </c>
      <c r="G55" s="39"/>
      <c r="H55" s="2"/>
      <c r="I55" s="2"/>
      <c r="J55" s="2"/>
      <c r="K55" s="2"/>
      <c r="L55" s="2"/>
      <c r="M55" s="2"/>
      <c r="N55" s="2"/>
    </row>
    <row r="56" spans="1:14" s="40" customFormat="1">
      <c r="A56" s="1" t="s">
        <v>145</v>
      </c>
      <c r="B56" s="78">
        <v>74.7</v>
      </c>
      <c r="C56" s="78">
        <v>79.819801378008819</v>
      </c>
      <c r="D56" s="71">
        <v>5.1198013780088161</v>
      </c>
      <c r="E56" s="90">
        <v>6.8538171057681604E-2</v>
      </c>
      <c r="F56" s="1" t="s">
        <v>403</v>
      </c>
      <c r="G56" s="2"/>
      <c r="H56" s="10"/>
      <c r="I56" s="39"/>
      <c r="J56" s="39"/>
      <c r="K56" s="39"/>
      <c r="L56" s="39"/>
      <c r="M56" s="39"/>
      <c r="N56" s="10"/>
    </row>
    <row r="57" spans="1:14" s="40" customFormat="1">
      <c r="A57" s="1" t="s">
        <v>406</v>
      </c>
      <c r="B57" s="77">
        <v>74.7</v>
      </c>
      <c r="C57" s="77">
        <v>79.819801378008819</v>
      </c>
      <c r="D57" s="71">
        <v>5.1198013780088161</v>
      </c>
      <c r="E57" s="88">
        <v>6.8538171057681604E-2</v>
      </c>
      <c r="F57" s="1" t="s">
        <v>403</v>
      </c>
      <c r="G57" s="2"/>
      <c r="H57" s="2"/>
      <c r="I57" s="2"/>
      <c r="J57" s="39"/>
      <c r="K57" s="39"/>
      <c r="L57" s="39"/>
      <c r="M57" s="39"/>
      <c r="N57" s="2"/>
    </row>
    <row r="58" spans="1:14" s="40" customFormat="1">
      <c r="A58" s="1" t="s">
        <v>178</v>
      </c>
      <c r="B58" s="78">
        <v>36.341000000000001</v>
      </c>
      <c r="C58" s="78">
        <v>41.171131045729744</v>
      </c>
      <c r="D58" s="71">
        <v>4.8301310457297433</v>
      </c>
      <c r="E58" s="87">
        <v>0.13291134106738239</v>
      </c>
      <c r="F58" s="1" t="s">
        <v>403</v>
      </c>
      <c r="G58" s="10"/>
      <c r="H58" s="10"/>
      <c r="I58" s="10"/>
      <c r="J58" s="39"/>
      <c r="K58" s="39"/>
      <c r="L58" s="39"/>
      <c r="M58" s="39"/>
      <c r="N58" s="10"/>
    </row>
    <row r="59" spans="1:14" s="40" customFormat="1">
      <c r="A59" s="1" t="s">
        <v>260</v>
      </c>
      <c r="B59" s="78">
        <v>125.958</v>
      </c>
      <c r="C59" s="78">
        <v>130.72042374704827</v>
      </c>
      <c r="D59" s="71">
        <v>4.762423747048274</v>
      </c>
      <c r="E59" s="87">
        <v>3.7809617071152879E-2</v>
      </c>
      <c r="F59" s="1" t="s">
        <v>9</v>
      </c>
      <c r="G59" s="8"/>
      <c r="H59" s="8"/>
      <c r="I59" s="8"/>
      <c r="J59" s="8"/>
      <c r="K59" s="8"/>
      <c r="L59" s="8"/>
      <c r="M59" s="8"/>
      <c r="N59" s="8"/>
    </row>
    <row r="60" spans="1:14" s="40" customFormat="1">
      <c r="A60" s="1" t="s">
        <v>116</v>
      </c>
      <c r="B60" s="78">
        <v>28.279000000000003</v>
      </c>
      <c r="C60" s="78">
        <v>32.596314519053351</v>
      </c>
      <c r="D60" s="71">
        <v>4.3173145190533475</v>
      </c>
      <c r="E60" s="87">
        <v>0.15266857099095962</v>
      </c>
      <c r="F60" s="1" t="s">
        <v>117</v>
      </c>
      <c r="G60" s="39"/>
      <c r="H60" s="39"/>
      <c r="I60" s="39"/>
      <c r="J60" s="39"/>
      <c r="K60" s="39"/>
      <c r="L60" s="39"/>
      <c r="M60" s="39"/>
      <c r="N60" s="39"/>
    </row>
    <row r="61" spans="1:14" s="40" customFormat="1">
      <c r="A61" s="1" t="s">
        <v>131</v>
      </c>
      <c r="B61" s="79">
        <v>8</v>
      </c>
      <c r="C61" s="79">
        <v>12.3023237560766</v>
      </c>
      <c r="D61" s="73">
        <v>4.3023237560765999</v>
      </c>
      <c r="E61" s="91">
        <v>0.53779046950957499</v>
      </c>
      <c r="F61" s="1" t="s">
        <v>9</v>
      </c>
      <c r="G61" s="39"/>
      <c r="H61" s="39"/>
      <c r="I61" s="39"/>
      <c r="J61" s="39"/>
      <c r="K61" s="39"/>
      <c r="L61" s="39"/>
      <c r="M61" s="39"/>
      <c r="N61" s="39"/>
    </row>
    <row r="62" spans="1:14" s="40" customFormat="1">
      <c r="A62" s="1" t="s">
        <v>289</v>
      </c>
      <c r="B62" s="76">
        <v>20</v>
      </c>
      <c r="C62" s="76">
        <v>24.200705070713521</v>
      </c>
      <c r="D62" s="72">
        <v>4.2007050707135214</v>
      </c>
      <c r="E62" s="90">
        <v>0.21003525353567606</v>
      </c>
      <c r="F62" s="1" t="s">
        <v>10</v>
      </c>
      <c r="G62" s="39"/>
      <c r="H62" s="39"/>
      <c r="I62" s="39"/>
      <c r="J62" s="39"/>
      <c r="K62" s="39"/>
      <c r="L62" s="39"/>
      <c r="M62" s="39"/>
      <c r="N62" s="39"/>
    </row>
    <row r="63" spans="1:14" s="40" customFormat="1">
      <c r="A63" s="1" t="s">
        <v>294</v>
      </c>
      <c r="B63" s="78">
        <v>28.67</v>
      </c>
      <c r="C63" s="78">
        <v>32.7290246257134</v>
      </c>
      <c r="D63" s="71">
        <v>4.0590246257133984</v>
      </c>
      <c r="E63" s="87">
        <v>0.14157741980165323</v>
      </c>
      <c r="F63" s="1" t="s">
        <v>10</v>
      </c>
      <c r="G63" s="2"/>
      <c r="H63" s="2"/>
      <c r="I63" s="2"/>
      <c r="J63" s="2"/>
      <c r="K63" s="2"/>
      <c r="L63" s="2"/>
      <c r="M63" s="2"/>
      <c r="N63" s="2"/>
    </row>
    <row r="64" spans="1:14" s="40" customFormat="1">
      <c r="A64" s="1" t="s">
        <v>405</v>
      </c>
      <c r="B64" s="77">
        <v>675.68100000000004</v>
      </c>
      <c r="C64" s="77">
        <v>679.70919964469181</v>
      </c>
      <c r="D64" s="71">
        <v>4.0281996446917674</v>
      </c>
      <c r="E64" s="88">
        <v>5.961688496038467E-3</v>
      </c>
      <c r="F64" s="1" t="s">
        <v>403</v>
      </c>
      <c r="G64" s="2"/>
      <c r="H64" s="2"/>
      <c r="I64" s="2"/>
      <c r="J64" s="2"/>
      <c r="K64" s="2"/>
      <c r="L64" s="2"/>
      <c r="M64" s="2"/>
      <c r="N64" s="2"/>
    </row>
    <row r="65" spans="1:14" s="40" customFormat="1">
      <c r="A65" s="1" t="s">
        <v>158</v>
      </c>
      <c r="B65" s="77">
        <v>34.688999999999993</v>
      </c>
      <c r="C65" s="77">
        <v>38.280569306506699</v>
      </c>
      <c r="D65" s="71">
        <v>3.591569306506706</v>
      </c>
      <c r="E65" s="88">
        <v>0.10353625952050237</v>
      </c>
      <c r="F65" s="1" t="s">
        <v>403</v>
      </c>
      <c r="G65" s="2"/>
      <c r="H65" s="2"/>
      <c r="I65" s="2"/>
      <c r="J65" s="2"/>
      <c r="K65" s="2"/>
      <c r="L65" s="2"/>
      <c r="M65" s="2"/>
      <c r="N65" s="2"/>
    </row>
    <row r="66" spans="1:14" s="40" customFormat="1">
      <c r="A66" s="1" t="s">
        <v>347</v>
      </c>
      <c r="B66" s="78">
        <v>267.35200000000003</v>
      </c>
      <c r="C66" s="78">
        <v>270.93591658520387</v>
      </c>
      <c r="D66" s="71">
        <v>3.5839165852038377</v>
      </c>
      <c r="E66" s="87">
        <v>1.3405235738666019E-2</v>
      </c>
      <c r="F66" s="1" t="s">
        <v>403</v>
      </c>
      <c r="G66" s="2"/>
      <c r="H66" s="2"/>
      <c r="I66" s="2"/>
      <c r="J66" s="2"/>
      <c r="K66" s="2"/>
      <c r="L66" s="2"/>
      <c r="M66" s="2"/>
      <c r="N66" s="2"/>
    </row>
    <row r="67" spans="1:14" s="40" customFormat="1">
      <c r="A67" s="1" t="s">
        <v>127</v>
      </c>
      <c r="B67" s="78">
        <v>13.1</v>
      </c>
      <c r="C67" s="78">
        <v>16.467677468763956</v>
      </c>
      <c r="D67" s="71">
        <v>3.3676774687639561</v>
      </c>
      <c r="E67" s="87">
        <v>0.25707461593617986</v>
      </c>
      <c r="F67" s="1" t="s">
        <v>7</v>
      </c>
      <c r="G67" s="39"/>
      <c r="H67" s="39"/>
      <c r="I67" s="39"/>
      <c r="J67" s="39"/>
      <c r="K67" s="39"/>
      <c r="L67" s="39"/>
      <c r="M67" s="39"/>
      <c r="N67" s="39"/>
    </row>
    <row r="68" spans="1:14" s="40" customFormat="1">
      <c r="A68" s="1" t="s">
        <v>218</v>
      </c>
      <c r="B68" s="78">
        <v>-105</v>
      </c>
      <c r="C68" s="78">
        <v>-101.7121255423656</v>
      </c>
      <c r="D68" s="71">
        <v>3.2878744576344019</v>
      </c>
      <c r="E68" s="87">
        <v>-3.1313090072708591E-2</v>
      </c>
      <c r="F68" s="1" t="s">
        <v>10</v>
      </c>
      <c r="G68" s="39"/>
      <c r="H68" s="39"/>
      <c r="I68" s="39"/>
      <c r="J68" s="39"/>
      <c r="K68" s="39"/>
      <c r="L68" s="39"/>
      <c r="M68" s="39"/>
      <c r="N68" s="39"/>
    </row>
    <row r="69" spans="1:14" s="40" customFormat="1">
      <c r="A69" s="1" t="s">
        <v>174</v>
      </c>
      <c r="B69" s="77">
        <v>-3.2</v>
      </c>
      <c r="C69" s="77">
        <v>0</v>
      </c>
      <c r="D69" s="71">
        <v>3.2</v>
      </c>
      <c r="E69" s="88">
        <v>-1</v>
      </c>
      <c r="F69" s="1" t="s">
        <v>10</v>
      </c>
      <c r="G69" s="2"/>
      <c r="H69" s="2"/>
      <c r="I69" s="2"/>
      <c r="J69" s="2"/>
      <c r="K69" s="39"/>
      <c r="L69" s="39"/>
      <c r="M69" s="39"/>
      <c r="N69" s="2"/>
    </row>
    <row r="70" spans="1:14" s="40" customFormat="1">
      <c r="A70" s="1" t="s">
        <v>296</v>
      </c>
      <c r="B70" s="78">
        <v>1.9</v>
      </c>
      <c r="C70" s="78">
        <v>4.746565858643728</v>
      </c>
      <c r="D70" s="71">
        <v>2.8465658586437281</v>
      </c>
      <c r="E70" s="87">
        <v>1.4981925571809096</v>
      </c>
      <c r="F70" s="1" t="s">
        <v>403</v>
      </c>
      <c r="G70" s="39"/>
      <c r="H70" s="39"/>
      <c r="I70" s="39"/>
      <c r="J70" s="39"/>
      <c r="K70" s="39"/>
      <c r="L70" s="39"/>
      <c r="M70" s="39"/>
      <c r="N70" s="39"/>
    </row>
    <row r="71" spans="1:14" s="40" customFormat="1">
      <c r="A71" s="1" t="s">
        <v>327</v>
      </c>
      <c r="B71" s="78">
        <v>-90</v>
      </c>
      <c r="C71" s="78">
        <v>-87.181821893456231</v>
      </c>
      <c r="D71" s="71">
        <v>2.818178106543769</v>
      </c>
      <c r="E71" s="87">
        <v>-3.1313090072708542E-2</v>
      </c>
      <c r="F71" s="1" t="s">
        <v>403</v>
      </c>
      <c r="G71" s="39"/>
      <c r="H71" s="39"/>
      <c r="I71" s="39"/>
      <c r="J71" s="39"/>
      <c r="K71" s="39"/>
      <c r="L71" s="39"/>
      <c r="M71" s="39"/>
      <c r="N71" s="39"/>
    </row>
    <row r="72" spans="1:14" s="40" customFormat="1">
      <c r="A72" s="1" t="s">
        <v>132</v>
      </c>
      <c r="B72" s="65">
        <v>5.3</v>
      </c>
      <c r="C72" s="65">
        <v>8.040101352396519</v>
      </c>
      <c r="D72" s="71">
        <v>2.7401013523965192</v>
      </c>
      <c r="E72" s="87">
        <v>0.5170002551691546</v>
      </c>
      <c r="F72" s="1" t="s">
        <v>14</v>
      </c>
      <c r="G72" s="39"/>
      <c r="H72" s="39"/>
      <c r="I72" s="39"/>
      <c r="J72" s="39"/>
      <c r="K72" s="39"/>
      <c r="L72" s="39"/>
      <c r="M72" s="39"/>
      <c r="N72" s="39"/>
    </row>
    <row r="73" spans="1:14" s="40" customFormat="1">
      <c r="A73" s="1" t="s">
        <v>183</v>
      </c>
      <c r="B73" s="78">
        <v>-2.5</v>
      </c>
      <c r="C73" s="78">
        <v>0</v>
      </c>
      <c r="D73" s="71">
        <v>2.5</v>
      </c>
      <c r="E73" s="87">
        <v>-1</v>
      </c>
      <c r="F73" s="1" t="s">
        <v>11</v>
      </c>
      <c r="G73" s="9"/>
      <c r="H73" s="9"/>
      <c r="I73" s="9"/>
      <c r="J73" s="9"/>
      <c r="K73" s="9"/>
      <c r="L73" s="9"/>
      <c r="M73" s="9"/>
      <c r="N73" s="9"/>
    </row>
    <row r="74" spans="1:14" s="40" customFormat="1">
      <c r="A74" s="1" t="s">
        <v>409</v>
      </c>
      <c r="B74" s="77">
        <v>43.406999999999996</v>
      </c>
      <c r="C74" s="77">
        <v>45.871199932696953</v>
      </c>
      <c r="D74" s="71">
        <v>2.4641999326969568</v>
      </c>
      <c r="E74" s="88">
        <v>5.6769643898379456E-2</v>
      </c>
      <c r="F74" s="1" t="s">
        <v>10</v>
      </c>
      <c r="G74" s="11"/>
      <c r="H74" s="11"/>
      <c r="I74" s="11"/>
      <c r="J74" s="11"/>
      <c r="K74" s="11"/>
      <c r="L74" s="11"/>
      <c r="M74" s="11"/>
      <c r="N74" s="11"/>
    </row>
    <row r="75" spans="1:14" s="40" customFormat="1">
      <c r="A75" s="1" t="s">
        <v>132</v>
      </c>
      <c r="B75" s="78">
        <v>6.5</v>
      </c>
      <c r="C75" s="78">
        <v>8.7181821893456224</v>
      </c>
      <c r="D75" s="71">
        <v>2.2181821893456224</v>
      </c>
      <c r="E75" s="87">
        <v>0.34125879836086498</v>
      </c>
      <c r="F75" s="1" t="s">
        <v>12</v>
      </c>
      <c r="G75" s="39"/>
      <c r="H75" s="39"/>
      <c r="I75" s="39"/>
      <c r="J75" s="39"/>
      <c r="K75" s="39"/>
      <c r="L75" s="39"/>
      <c r="M75" s="39"/>
      <c r="N75" s="39"/>
    </row>
    <row r="76" spans="1:14" s="40" customFormat="1">
      <c r="A76" s="1" t="s">
        <v>287</v>
      </c>
      <c r="B76" s="65">
        <v>14.888999999999999</v>
      </c>
      <c r="C76" s="65">
        <v>16.84740273745545</v>
      </c>
      <c r="D76" s="71">
        <v>1.9584027374554509</v>
      </c>
      <c r="E76" s="87">
        <v>0.13153353062364503</v>
      </c>
      <c r="F76" s="1" t="s">
        <v>13</v>
      </c>
      <c r="G76" s="8"/>
      <c r="H76" s="8"/>
      <c r="I76" s="8"/>
      <c r="J76" s="8"/>
      <c r="K76" s="8"/>
      <c r="L76" s="8"/>
      <c r="M76" s="8"/>
      <c r="N76" s="8"/>
    </row>
    <row r="77" spans="1:14" s="40" customFormat="1">
      <c r="A77" s="1" t="s">
        <v>224</v>
      </c>
      <c r="B77" s="77">
        <v>2.4900000000000002</v>
      </c>
      <c r="C77" s="77">
        <v>4.3494042255735392</v>
      </c>
      <c r="D77" s="71">
        <v>1.859404225573539</v>
      </c>
      <c r="E77" s="88">
        <v>0.7467486849692927</v>
      </c>
      <c r="F77" s="1" t="s">
        <v>9</v>
      </c>
      <c r="G77" s="8"/>
      <c r="H77" s="8"/>
      <c r="I77" s="8"/>
      <c r="J77" s="8"/>
      <c r="K77" s="8"/>
      <c r="L77" s="8"/>
      <c r="M77" s="8"/>
      <c r="N77" s="8"/>
    </row>
    <row r="78" spans="1:14" s="40" customFormat="1">
      <c r="A78" s="1" t="s">
        <v>420</v>
      </c>
      <c r="B78" s="62">
        <v>128.13999999999999</v>
      </c>
      <c r="C78" s="62">
        <v>129.97744088713404</v>
      </c>
      <c r="D78" s="1">
        <v>1.8374408871340506</v>
      </c>
      <c r="E78" s="92">
        <v>1.4339323295879903E-2</v>
      </c>
      <c r="F78" s="37" t="s">
        <v>421</v>
      </c>
      <c r="G78" s="39"/>
      <c r="H78" s="39"/>
      <c r="I78" s="39"/>
      <c r="J78" s="39"/>
      <c r="K78" s="39"/>
      <c r="L78" s="39"/>
      <c r="M78" s="39"/>
      <c r="N78" s="39"/>
    </row>
    <row r="79" spans="1:14" s="40" customFormat="1">
      <c r="A79" s="1" t="s">
        <v>344</v>
      </c>
      <c r="B79" s="77">
        <v>20.158000000000001</v>
      </c>
      <c r="C79" s="77">
        <v>21.94850800513257</v>
      </c>
      <c r="D79" s="71">
        <v>1.790508005132569</v>
      </c>
      <c r="E79" s="88">
        <v>8.8823693081286278E-2</v>
      </c>
      <c r="F79" s="1" t="s">
        <v>9</v>
      </c>
      <c r="G79" s="8"/>
      <c r="H79" s="8"/>
      <c r="I79" s="8"/>
      <c r="J79" s="8"/>
      <c r="K79" s="8"/>
      <c r="L79" s="8"/>
      <c r="M79" s="8"/>
      <c r="N79" s="8"/>
    </row>
    <row r="80" spans="1:14" s="40" customFormat="1">
      <c r="A80" s="1" t="s">
        <v>235</v>
      </c>
      <c r="B80" s="78">
        <v>21.1</v>
      </c>
      <c r="C80" s="78">
        <v>22.861011074284079</v>
      </c>
      <c r="D80" s="71">
        <v>1.7610110742840774</v>
      </c>
      <c r="E80" s="87">
        <v>8.346024048739703E-2</v>
      </c>
      <c r="F80" s="1" t="s">
        <v>7</v>
      </c>
      <c r="G80" s="39"/>
      <c r="H80" s="39"/>
      <c r="I80" s="39"/>
      <c r="J80" s="39"/>
      <c r="K80" s="39"/>
      <c r="L80" s="39"/>
      <c r="M80" s="39"/>
      <c r="N80" s="39"/>
    </row>
    <row r="81" spans="1:14" s="40" customFormat="1">
      <c r="A81" s="1" t="s">
        <v>244</v>
      </c>
      <c r="B81" s="77">
        <v>18.500000000000004</v>
      </c>
      <c r="C81" s="77">
        <v>20.252337225849882</v>
      </c>
      <c r="D81" s="71">
        <v>1.7523372258498782</v>
      </c>
      <c r="E81" s="88">
        <v>9.472093112702043E-2</v>
      </c>
      <c r="F81" s="1" t="s">
        <v>10</v>
      </c>
      <c r="G81" s="39"/>
      <c r="H81" s="39"/>
      <c r="I81" s="39"/>
      <c r="J81" s="39"/>
      <c r="K81" s="39"/>
      <c r="L81" s="39"/>
      <c r="M81" s="39"/>
      <c r="N81" s="39"/>
    </row>
    <row r="82" spans="1:14" s="40" customFormat="1">
      <c r="A82" s="1" t="s">
        <v>257</v>
      </c>
      <c r="B82" s="77">
        <v>6.9660000000000002</v>
      </c>
      <c r="C82" s="77">
        <v>8.449855915295764</v>
      </c>
      <c r="D82" s="71">
        <v>1.4838559152957638</v>
      </c>
      <c r="E82" s="88">
        <v>0.21301405617223138</v>
      </c>
      <c r="F82" s="1" t="s">
        <v>117</v>
      </c>
      <c r="G82" s="41"/>
      <c r="H82" s="41"/>
      <c r="I82" s="41"/>
      <c r="J82" s="41"/>
      <c r="K82" s="41"/>
      <c r="L82" s="41"/>
      <c r="M82" s="41"/>
      <c r="N82" s="41"/>
    </row>
    <row r="83" spans="1:14" s="40" customFormat="1">
      <c r="A83" s="1" t="s">
        <v>128</v>
      </c>
      <c r="B83" s="77">
        <v>17.8</v>
      </c>
      <c r="C83" s="77">
        <v>19.180000816560369</v>
      </c>
      <c r="D83" s="71">
        <v>1.3800008165603685</v>
      </c>
      <c r="E83" s="88">
        <v>7.7528135761818454E-2</v>
      </c>
      <c r="F83" s="1" t="s">
        <v>7</v>
      </c>
      <c r="G83" s="39"/>
      <c r="H83" s="39"/>
      <c r="I83" s="39"/>
      <c r="J83" s="39"/>
      <c r="K83" s="39"/>
      <c r="L83" s="39"/>
      <c r="M83" s="39"/>
      <c r="N83" s="39"/>
    </row>
    <row r="84" spans="1:14" s="40" customFormat="1">
      <c r="A84" s="1" t="s">
        <v>203</v>
      </c>
      <c r="B84" s="65">
        <v>10.098000000000001</v>
      </c>
      <c r="C84" s="65">
        <v>11.440192406241312</v>
      </c>
      <c r="D84" s="71">
        <v>1.3421924062413115</v>
      </c>
      <c r="E84" s="87">
        <v>0.13291665738178959</v>
      </c>
      <c r="F84" s="1" t="s">
        <v>13</v>
      </c>
      <c r="G84" s="39"/>
      <c r="H84" s="39"/>
      <c r="I84" s="39"/>
      <c r="J84" s="39"/>
      <c r="K84" s="39"/>
      <c r="L84" s="39"/>
      <c r="M84" s="39"/>
      <c r="N84" s="39"/>
    </row>
    <row r="85" spans="1:14" s="40" customFormat="1">
      <c r="A85" s="1" t="s">
        <v>216</v>
      </c>
      <c r="B85" s="78">
        <v>80.5</v>
      </c>
      <c r="C85" s="78">
        <v>81.757175197863404</v>
      </c>
      <c r="D85" s="71">
        <v>1.257175197863404</v>
      </c>
      <c r="E85" s="87">
        <v>1.5617083203272099E-2</v>
      </c>
      <c r="F85" s="1" t="s">
        <v>7</v>
      </c>
      <c r="G85" s="45"/>
      <c r="H85" s="45"/>
      <c r="I85" s="45"/>
      <c r="J85" s="45"/>
      <c r="K85" s="45"/>
      <c r="L85" s="45"/>
      <c r="M85" s="45"/>
      <c r="N85" s="45"/>
    </row>
    <row r="86" spans="1:14" s="40" customFormat="1">
      <c r="A86" s="1" t="s">
        <v>283</v>
      </c>
      <c r="B86" s="78">
        <v>427</v>
      </c>
      <c r="C86" s="78">
        <v>428.15961418786281</v>
      </c>
      <c r="D86" s="71">
        <v>1.1596141878628146</v>
      </c>
      <c r="E86" s="87">
        <v>2.7157240933555378E-3</v>
      </c>
      <c r="F86" s="1" t="s">
        <v>10</v>
      </c>
    </row>
    <row r="87" spans="1:14" s="40" customFormat="1">
      <c r="A87" s="1" t="s">
        <v>91</v>
      </c>
      <c r="B87" s="77">
        <v>12.315999999999999</v>
      </c>
      <c r="C87" s="77">
        <v>13.45021774434044</v>
      </c>
      <c r="D87" s="71">
        <v>1.1342177443404413</v>
      </c>
      <c r="E87" s="88">
        <v>9.2093028933130996E-2</v>
      </c>
      <c r="F87" s="1" t="s">
        <v>10</v>
      </c>
    </row>
    <row r="88" spans="1:14" s="40" customFormat="1">
      <c r="A88" s="1" t="s">
        <v>412</v>
      </c>
      <c r="B88" s="78">
        <v>0.7609999999999999</v>
      </c>
      <c r="C88" s="78">
        <v>1.8405051288618537</v>
      </c>
      <c r="D88" s="71">
        <v>1.0795051288618538</v>
      </c>
      <c r="E88" s="87">
        <v>1.418534991934105</v>
      </c>
      <c r="F88" s="1" t="s">
        <v>11</v>
      </c>
    </row>
    <row r="89" spans="1:14" s="40" customFormat="1">
      <c r="A89" s="1" t="s">
        <v>271</v>
      </c>
      <c r="B89" s="78">
        <v>0.40899999999999981</v>
      </c>
      <c r="C89" s="78">
        <v>1.3648798560875535</v>
      </c>
      <c r="D89" s="71">
        <v>0.95587985608755366</v>
      </c>
      <c r="E89" s="87">
        <v>2.3371145625612568</v>
      </c>
      <c r="F89" s="1" t="s">
        <v>9</v>
      </c>
    </row>
    <row r="90" spans="1:14" s="40" customFormat="1">
      <c r="A90" s="1" t="s">
        <v>132</v>
      </c>
      <c r="B90" s="78">
        <v>3</v>
      </c>
      <c r="C90" s="78">
        <v>3.8747476397091658</v>
      </c>
      <c r="D90" s="71">
        <v>0.8747476397091658</v>
      </c>
      <c r="E90" s="87">
        <v>0.29158254656972193</v>
      </c>
      <c r="F90" s="1" t="s">
        <v>12</v>
      </c>
    </row>
    <row r="91" spans="1:14" s="40" customFormat="1">
      <c r="A91" s="1" t="s">
        <v>286</v>
      </c>
      <c r="B91" s="64">
        <v>4.4470000000000001</v>
      </c>
      <c r="C91" s="64">
        <v>5.1931305241202086</v>
      </c>
      <c r="D91" s="71">
        <v>0.74613052412020853</v>
      </c>
      <c r="E91" s="88">
        <v>0.16778289276370778</v>
      </c>
      <c r="F91" s="1" t="s">
        <v>13</v>
      </c>
    </row>
    <row r="92" spans="1:14" s="40" customFormat="1">
      <c r="A92" s="1" t="s">
        <v>227</v>
      </c>
      <c r="B92" s="77">
        <v>13.55</v>
      </c>
      <c r="C92" s="77">
        <v>14.288131921427549</v>
      </c>
      <c r="D92" s="71">
        <v>0.73813192142754858</v>
      </c>
      <c r="E92" s="88">
        <v>5.4474680548158565E-2</v>
      </c>
      <c r="F92" s="1" t="s">
        <v>9</v>
      </c>
    </row>
    <row r="93" spans="1:14" s="40" customFormat="1">
      <c r="A93" s="1" t="s">
        <v>190</v>
      </c>
      <c r="B93" s="78">
        <v>10.5</v>
      </c>
      <c r="C93" s="78">
        <v>11.236768155156581</v>
      </c>
      <c r="D93" s="71">
        <v>0.73676815515658056</v>
      </c>
      <c r="E93" s="90">
        <v>7.0168395729198155E-2</v>
      </c>
      <c r="F93" s="1" t="s">
        <v>10</v>
      </c>
    </row>
    <row r="94" spans="1:14" s="40" customFormat="1">
      <c r="A94" s="1" t="s">
        <v>413</v>
      </c>
      <c r="B94" s="78">
        <v>0</v>
      </c>
      <c r="C94" s="78">
        <v>0.67808083694910393</v>
      </c>
      <c r="D94" s="71">
        <v>0.67808083694910393</v>
      </c>
      <c r="E94" s="87">
        <v>0</v>
      </c>
      <c r="F94" s="1" t="s">
        <v>11</v>
      </c>
    </row>
    <row r="95" spans="1:14" s="40" customFormat="1">
      <c r="A95" s="1" t="s">
        <v>134</v>
      </c>
      <c r="B95" s="78">
        <v>-20</v>
      </c>
      <c r="C95" s="78">
        <v>-19.37373819854583</v>
      </c>
      <c r="D95" s="71">
        <v>0.6262618014541701</v>
      </c>
      <c r="E95" s="90">
        <v>-3.1313090072708508E-2</v>
      </c>
      <c r="F95" s="1" t="s">
        <v>6</v>
      </c>
    </row>
    <row r="96" spans="1:14" s="40" customFormat="1">
      <c r="A96" s="1" t="s">
        <v>219</v>
      </c>
      <c r="B96" s="78">
        <v>33.332999999999998</v>
      </c>
      <c r="C96" s="78">
        <v>33.933102454753012</v>
      </c>
      <c r="D96" s="71">
        <v>0.6001024547530136</v>
      </c>
      <c r="E96" s="87">
        <v>1.8003253675127159E-2</v>
      </c>
      <c r="F96" s="1" t="s">
        <v>12</v>
      </c>
    </row>
    <row r="97" spans="1:6" s="40" customFormat="1">
      <c r="A97" s="1" t="s">
        <v>140</v>
      </c>
      <c r="B97" s="76">
        <v>4</v>
      </c>
      <c r="C97" s="76">
        <v>4.5528284766582692</v>
      </c>
      <c r="D97" s="72">
        <v>0.55282847665826917</v>
      </c>
      <c r="E97" s="90">
        <v>0.13820711916456729</v>
      </c>
      <c r="F97" s="1" t="s">
        <v>7</v>
      </c>
    </row>
    <row r="98" spans="1:6" s="40" customFormat="1">
      <c r="A98" s="1" t="s">
        <v>417</v>
      </c>
      <c r="B98" s="66">
        <v>4</v>
      </c>
      <c r="C98" s="66">
        <v>4.3590910946728112</v>
      </c>
      <c r="D98" s="72">
        <v>0.3590910946728112</v>
      </c>
      <c r="E98" s="90">
        <v>8.9772773668202799E-2</v>
      </c>
      <c r="F98" s="1" t="s">
        <v>14</v>
      </c>
    </row>
    <row r="99" spans="1:6" s="40" customFormat="1">
      <c r="A99" s="1" t="s">
        <v>322</v>
      </c>
      <c r="B99" s="78">
        <v>4.2639999999999993</v>
      </c>
      <c r="C99" s="78">
        <v>4.6206365603531792</v>
      </c>
      <c r="D99" s="71">
        <v>0.35663656035317981</v>
      </c>
      <c r="E99" s="87">
        <v>8.3638968187893958E-2</v>
      </c>
      <c r="F99" s="1" t="s">
        <v>10</v>
      </c>
    </row>
    <row r="100" spans="1:6" s="40" customFormat="1">
      <c r="A100" s="1" t="s">
        <v>298</v>
      </c>
      <c r="B100" s="76">
        <v>14.404</v>
      </c>
      <c r="C100" s="76">
        <v>14.691105675957303</v>
      </c>
      <c r="D100" s="72">
        <v>0.28710567595730296</v>
      </c>
      <c r="E100" s="90">
        <v>1.9932357397757772E-2</v>
      </c>
      <c r="F100" s="1" t="s">
        <v>9</v>
      </c>
    </row>
    <row r="101" spans="1:6" s="40" customFormat="1">
      <c r="A101" s="1" t="s">
        <v>231</v>
      </c>
      <c r="B101" s="64">
        <v>-5.8</v>
      </c>
      <c r="C101" s="64">
        <v>-5.6183840775782903</v>
      </c>
      <c r="D101" s="71">
        <v>0.18161592242170954</v>
      </c>
      <c r="E101" s="88">
        <v>-3.1313090072708542E-2</v>
      </c>
      <c r="F101" s="1" t="s">
        <v>12</v>
      </c>
    </row>
    <row r="102" spans="1:6" s="40" customFormat="1">
      <c r="A102" s="1" t="s">
        <v>422</v>
      </c>
      <c r="B102" s="62">
        <v>11.637</v>
      </c>
      <c r="C102" s="62">
        <v>11.817980301112955</v>
      </c>
      <c r="D102" s="72">
        <v>0.18098030111295493</v>
      </c>
      <c r="E102" s="92">
        <v>1.5552144119013055E-2</v>
      </c>
      <c r="F102" s="37" t="s">
        <v>421</v>
      </c>
    </row>
    <row r="103" spans="1:6" s="40" customFormat="1">
      <c r="A103" s="1" t="s">
        <v>157</v>
      </c>
      <c r="B103" s="65">
        <v>1.2350000000000001</v>
      </c>
      <c r="C103" s="65">
        <v>1.4123455146739909</v>
      </c>
      <c r="D103" s="71">
        <v>0.17734551467399085</v>
      </c>
      <c r="E103" s="87">
        <v>0.14359960702347435</v>
      </c>
      <c r="F103" s="1" t="s">
        <v>13</v>
      </c>
    </row>
    <row r="104" spans="1:6" s="40" customFormat="1">
      <c r="A104" s="1" t="s">
        <v>199</v>
      </c>
      <c r="B104" s="78">
        <v>25.262999999999998</v>
      </c>
      <c r="C104" s="78">
        <v>25.429968759411253</v>
      </c>
      <c r="D104" s="71">
        <v>0.16696875941125455</v>
      </c>
      <c r="E104" s="87">
        <v>6.6092213676623747E-3</v>
      </c>
      <c r="F104" s="1" t="s">
        <v>403</v>
      </c>
    </row>
    <row r="105" spans="1:6" s="40" customFormat="1">
      <c r="A105" s="1" t="s">
        <v>277</v>
      </c>
      <c r="B105" s="65">
        <v>3.3439999999999999</v>
      </c>
      <c r="C105" s="65">
        <v>3.4911476233779579</v>
      </c>
      <c r="D105" s="71">
        <v>0.14714762337795806</v>
      </c>
      <c r="E105" s="87">
        <v>4.4003475890537699E-2</v>
      </c>
      <c r="F105" s="1" t="s">
        <v>13</v>
      </c>
    </row>
    <row r="106" spans="1:6" s="40" customFormat="1">
      <c r="A106" s="1" t="s">
        <v>161</v>
      </c>
      <c r="B106" s="78">
        <v>3.9649999999999999</v>
      </c>
      <c r="C106" s="78">
        <v>4.1023890635420797</v>
      </c>
      <c r="D106" s="71">
        <v>0.1373890635420798</v>
      </c>
      <c r="E106" s="87">
        <v>3.4650457387661995E-2</v>
      </c>
      <c r="F106" s="1" t="s">
        <v>11</v>
      </c>
    </row>
    <row r="107" spans="1:6" s="40" customFormat="1">
      <c r="A107" s="1" t="s">
        <v>222</v>
      </c>
      <c r="B107" s="78">
        <v>1.1000000000000001</v>
      </c>
      <c r="C107" s="78">
        <v>1.1624242919127497</v>
      </c>
      <c r="D107" s="71">
        <v>6.2424291912749563E-2</v>
      </c>
      <c r="E107" s="87">
        <v>5.6749356284317778E-2</v>
      </c>
      <c r="F107" s="1" t="s">
        <v>7</v>
      </c>
    </row>
    <row r="108" spans="1:6" s="40" customFormat="1">
      <c r="A108" s="1" t="s">
        <v>274</v>
      </c>
      <c r="B108" s="77">
        <v>19.600000000000001</v>
      </c>
      <c r="C108" s="77">
        <v>19.639158411865907</v>
      </c>
      <c r="D108" s="71">
        <v>3.9158411865905407E-2</v>
      </c>
      <c r="E108" s="88">
        <v>1.9978781564237453E-3</v>
      </c>
      <c r="F108" s="1" t="s">
        <v>10</v>
      </c>
    </row>
    <row r="109" spans="1:6" s="40" customFormat="1">
      <c r="A109" s="1" t="s">
        <v>295</v>
      </c>
      <c r="B109" s="78">
        <v>1.417</v>
      </c>
      <c r="C109" s="78">
        <v>1.4404374350618825</v>
      </c>
      <c r="D109" s="71">
        <v>2.343743506188245E-2</v>
      </c>
      <c r="E109" s="87">
        <v>1.6540180001328474E-2</v>
      </c>
      <c r="F109" s="1" t="s">
        <v>11</v>
      </c>
    </row>
    <row r="110" spans="1:6" s="40" customFormat="1">
      <c r="A110" s="1" t="s">
        <v>300</v>
      </c>
      <c r="B110" s="78">
        <v>2.1</v>
      </c>
      <c r="C110" s="78">
        <v>2.1107687767315677</v>
      </c>
      <c r="D110" s="71">
        <v>1.076877673156762E-2</v>
      </c>
      <c r="E110" s="87">
        <v>5.1279889197941046E-3</v>
      </c>
      <c r="F110" s="1" t="s">
        <v>117</v>
      </c>
    </row>
    <row r="111" spans="1:6" s="40" customFormat="1">
      <c r="A111" s="1" t="s">
        <v>132</v>
      </c>
      <c r="B111" s="78">
        <v>0</v>
      </c>
      <c r="C111" s="78">
        <v>0</v>
      </c>
      <c r="D111" s="71">
        <v>0</v>
      </c>
      <c r="E111" s="87">
        <v>0</v>
      </c>
      <c r="F111" s="1" t="s">
        <v>6</v>
      </c>
    </row>
    <row r="112" spans="1:6" s="40" customFormat="1">
      <c r="A112" s="1" t="s">
        <v>399</v>
      </c>
      <c r="B112" s="78"/>
      <c r="C112" s="78">
        <v>0</v>
      </c>
      <c r="D112" s="71">
        <v>0</v>
      </c>
      <c r="E112" s="87">
        <v>0</v>
      </c>
      <c r="F112" s="1" t="s">
        <v>7</v>
      </c>
    </row>
    <row r="113" spans="1:6" s="40" customFormat="1">
      <c r="A113" s="1" t="s">
        <v>186</v>
      </c>
      <c r="B113" s="78">
        <v>0</v>
      </c>
      <c r="C113" s="78">
        <v>0</v>
      </c>
      <c r="D113" s="71">
        <v>0</v>
      </c>
      <c r="E113" s="87">
        <v>0</v>
      </c>
      <c r="F113" s="1" t="s">
        <v>117</v>
      </c>
    </row>
    <row r="114" spans="1:6" s="40" customFormat="1">
      <c r="A114" s="1" t="s">
        <v>156</v>
      </c>
      <c r="B114" s="77">
        <v>0</v>
      </c>
      <c r="C114" s="77">
        <v>0</v>
      </c>
      <c r="D114" s="71">
        <v>0</v>
      </c>
      <c r="E114" s="87">
        <v>0</v>
      </c>
      <c r="F114" s="1" t="s">
        <v>117</v>
      </c>
    </row>
    <row r="115" spans="1:6" s="40" customFormat="1">
      <c r="A115" s="1" t="s">
        <v>399</v>
      </c>
      <c r="B115" s="78"/>
      <c r="C115" s="78">
        <v>0</v>
      </c>
      <c r="D115" s="71">
        <v>0</v>
      </c>
      <c r="E115" s="87">
        <v>0</v>
      </c>
      <c r="F115" s="1" t="s">
        <v>117</v>
      </c>
    </row>
    <row r="116" spans="1:6" s="40" customFormat="1">
      <c r="A116" s="1" t="s">
        <v>146</v>
      </c>
      <c r="B116" s="78">
        <v>0</v>
      </c>
      <c r="C116" s="78">
        <v>0</v>
      </c>
      <c r="D116" s="71">
        <v>0</v>
      </c>
      <c r="E116" s="87">
        <v>0</v>
      </c>
      <c r="F116" s="1" t="s">
        <v>403</v>
      </c>
    </row>
    <row r="117" spans="1:6" s="40" customFormat="1">
      <c r="A117" s="1" t="s">
        <v>399</v>
      </c>
      <c r="B117" s="78"/>
      <c r="C117" s="78">
        <v>0</v>
      </c>
      <c r="D117" s="71">
        <v>0</v>
      </c>
      <c r="E117" s="87">
        <v>0</v>
      </c>
      <c r="F117" s="1" t="s">
        <v>403</v>
      </c>
    </row>
    <row r="118" spans="1:6" s="40" customFormat="1">
      <c r="A118" s="1" t="s">
        <v>399</v>
      </c>
      <c r="B118" s="78"/>
      <c r="C118" s="78">
        <v>0</v>
      </c>
      <c r="D118" s="71">
        <v>0</v>
      </c>
      <c r="E118" s="87">
        <v>0</v>
      </c>
      <c r="F118" s="1" t="s">
        <v>9</v>
      </c>
    </row>
    <row r="119" spans="1:6" s="40" customFormat="1">
      <c r="A119" s="1" t="s">
        <v>337</v>
      </c>
      <c r="B119" s="78">
        <v>0</v>
      </c>
      <c r="C119" s="78">
        <v>0</v>
      </c>
      <c r="D119" s="71">
        <v>0</v>
      </c>
      <c r="E119" s="87">
        <v>0</v>
      </c>
      <c r="F119" s="1" t="s">
        <v>10</v>
      </c>
    </row>
    <row r="120" spans="1:6" s="40" customFormat="1">
      <c r="A120" s="1" t="s">
        <v>399</v>
      </c>
      <c r="B120" s="78"/>
      <c r="C120" s="78">
        <v>0</v>
      </c>
      <c r="D120" s="71">
        <v>0</v>
      </c>
      <c r="E120" s="87">
        <v>0</v>
      </c>
      <c r="F120" s="1" t="s">
        <v>10</v>
      </c>
    </row>
    <row r="121" spans="1:6" s="40" customFormat="1">
      <c r="A121" s="1" t="s">
        <v>136</v>
      </c>
      <c r="B121" s="77">
        <v>0</v>
      </c>
      <c r="C121" s="77">
        <v>0</v>
      </c>
      <c r="D121" s="71">
        <v>0</v>
      </c>
      <c r="E121" s="87">
        <v>0</v>
      </c>
      <c r="F121" s="1" t="s">
        <v>11</v>
      </c>
    </row>
    <row r="122" spans="1:6" s="40" customFormat="1">
      <c r="A122" s="1" t="s">
        <v>220</v>
      </c>
      <c r="B122" s="77">
        <v>0</v>
      </c>
      <c r="C122" s="77">
        <v>0</v>
      </c>
      <c r="D122" s="71">
        <v>0</v>
      </c>
      <c r="E122" s="87">
        <v>0</v>
      </c>
      <c r="F122" s="1" t="s">
        <v>11</v>
      </c>
    </row>
    <row r="123" spans="1:6" s="40" customFormat="1">
      <c r="A123" s="1" t="s">
        <v>399</v>
      </c>
      <c r="B123" s="77"/>
      <c r="C123" s="77">
        <v>0</v>
      </c>
      <c r="D123" s="71">
        <v>0</v>
      </c>
      <c r="E123" s="87">
        <v>0</v>
      </c>
      <c r="F123" s="1" t="s">
        <v>11</v>
      </c>
    </row>
    <row r="124" spans="1:6" s="40" customFormat="1">
      <c r="A124" s="1" t="s">
        <v>399</v>
      </c>
      <c r="B124" s="65"/>
      <c r="C124" s="65">
        <v>0</v>
      </c>
      <c r="D124" s="71">
        <v>0</v>
      </c>
      <c r="E124" s="87">
        <v>0</v>
      </c>
      <c r="F124" s="1" t="s">
        <v>12</v>
      </c>
    </row>
    <row r="125" spans="1:6" s="40" customFormat="1">
      <c r="A125" s="1" t="s">
        <v>194</v>
      </c>
      <c r="B125" s="78">
        <v>0.1</v>
      </c>
      <c r="C125" s="78">
        <v>9.6868690992729156E-2</v>
      </c>
      <c r="D125" s="71">
        <v>-3.1313090072708494E-3</v>
      </c>
      <c r="E125" s="87">
        <v>-3.1313090072708494E-2</v>
      </c>
      <c r="F125" s="1" t="s">
        <v>11</v>
      </c>
    </row>
    <row r="126" spans="1:6" s="40" customFormat="1">
      <c r="A126" s="1" t="s">
        <v>129</v>
      </c>
      <c r="B126" s="78">
        <v>0.1</v>
      </c>
      <c r="C126" s="78">
        <v>9.6868690992729156E-2</v>
      </c>
      <c r="D126" s="71">
        <v>-3.1313090072708494E-3</v>
      </c>
      <c r="E126" s="87">
        <v>-3.1313090072708494E-2</v>
      </c>
      <c r="F126" s="1" t="s">
        <v>12</v>
      </c>
    </row>
    <row r="127" spans="1:6" s="40" customFormat="1">
      <c r="A127" s="1" t="s">
        <v>308</v>
      </c>
      <c r="B127" s="65">
        <v>0.13</v>
      </c>
      <c r="C127" s="65">
        <v>0.12592929829054789</v>
      </c>
      <c r="D127" s="71">
        <v>-4.0707017094521181E-3</v>
      </c>
      <c r="E127" s="87">
        <v>-3.1313090072708598E-2</v>
      </c>
      <c r="F127" s="1" t="s">
        <v>13</v>
      </c>
    </row>
    <row r="128" spans="1:6" s="40" customFormat="1">
      <c r="A128" s="1" t="s">
        <v>293</v>
      </c>
      <c r="B128" s="78">
        <v>0.4</v>
      </c>
      <c r="C128" s="78">
        <v>0.38747476397091662</v>
      </c>
      <c r="D128" s="71">
        <v>-1.2525236029083398E-2</v>
      </c>
      <c r="E128" s="87">
        <v>-3.1313090072708494E-2</v>
      </c>
      <c r="F128" s="1" t="s">
        <v>12</v>
      </c>
    </row>
    <row r="129" spans="1:6" s="40" customFormat="1">
      <c r="A129" s="1" t="s">
        <v>258</v>
      </c>
      <c r="B129" s="65">
        <v>0.85099999999999998</v>
      </c>
      <c r="C129" s="65">
        <v>0.83791417708710703</v>
      </c>
      <c r="D129" s="71">
        <v>-1.3085822912892953E-2</v>
      </c>
      <c r="E129" s="87">
        <v>-1.5376995197289016E-2</v>
      </c>
      <c r="F129" s="1" t="s">
        <v>13</v>
      </c>
    </row>
    <row r="130" spans="1:6" s="40" customFormat="1">
      <c r="A130" s="1" t="s">
        <v>233</v>
      </c>
      <c r="B130" s="65">
        <v>0.437</v>
      </c>
      <c r="C130" s="65">
        <v>0.42331617963822632</v>
      </c>
      <c r="D130" s="71">
        <v>-1.368382036177368E-2</v>
      </c>
      <c r="E130" s="87">
        <v>-3.1313090072708646E-2</v>
      </c>
      <c r="F130" s="1" t="s">
        <v>13</v>
      </c>
    </row>
    <row r="131" spans="1:6" s="40" customFormat="1">
      <c r="A131" s="1" t="s">
        <v>160</v>
      </c>
      <c r="B131" s="78">
        <v>1.7829999999999999</v>
      </c>
      <c r="C131" s="78">
        <v>1.7620414891577429</v>
      </c>
      <c r="D131" s="71">
        <v>-2.0958510842256972E-2</v>
      </c>
      <c r="E131" s="90">
        <v>-1.175463311399718E-2</v>
      </c>
      <c r="F131" s="1" t="s">
        <v>9</v>
      </c>
    </row>
    <row r="132" spans="1:6" s="40" customFormat="1">
      <c r="A132" s="1" t="s">
        <v>301</v>
      </c>
      <c r="B132" s="78">
        <v>25.4</v>
      </c>
      <c r="C132" s="78">
        <v>25.371847544815616</v>
      </c>
      <c r="D132" s="71">
        <v>-2.815245518438303E-2</v>
      </c>
      <c r="E132" s="87">
        <v>-1.1083643773379145E-3</v>
      </c>
      <c r="F132" s="1" t="s">
        <v>10</v>
      </c>
    </row>
    <row r="133" spans="1:6" s="40" customFormat="1">
      <c r="A133" s="1" t="s">
        <v>348</v>
      </c>
      <c r="B133" s="78">
        <v>1</v>
      </c>
      <c r="C133" s="78">
        <v>0.96868690992729145</v>
      </c>
      <c r="D133" s="71">
        <v>-3.1313090072708549E-2</v>
      </c>
      <c r="E133" s="87">
        <v>-3.1313090072708549E-2</v>
      </c>
      <c r="F133" s="1" t="s">
        <v>7</v>
      </c>
    </row>
    <row r="134" spans="1:6" s="40" customFormat="1">
      <c r="A134" s="1" t="s">
        <v>189</v>
      </c>
      <c r="B134" s="78">
        <v>1</v>
      </c>
      <c r="C134" s="78">
        <v>0.96868690992729145</v>
      </c>
      <c r="D134" s="71">
        <v>-3.1313090072708549E-2</v>
      </c>
      <c r="E134" s="87">
        <v>-3.1313090072708549E-2</v>
      </c>
      <c r="F134" s="1" t="s">
        <v>11</v>
      </c>
    </row>
    <row r="135" spans="1:6" s="40" customFormat="1">
      <c r="A135" s="1" t="s">
        <v>269</v>
      </c>
      <c r="B135" s="78">
        <v>0.6</v>
      </c>
      <c r="C135" s="78">
        <v>0.5637757815776836</v>
      </c>
      <c r="D135" s="71">
        <v>-3.6224218422316379E-2</v>
      </c>
      <c r="E135" s="87">
        <v>-6.03736973705273E-2</v>
      </c>
      <c r="F135" s="1" t="s">
        <v>117</v>
      </c>
    </row>
    <row r="136" spans="1:6" s="40" customFormat="1">
      <c r="A136" s="1" t="s">
        <v>340</v>
      </c>
      <c r="B136" s="78">
        <v>0.6</v>
      </c>
      <c r="C136" s="78">
        <v>0.5637757815776836</v>
      </c>
      <c r="D136" s="71">
        <v>-3.6224218422316379E-2</v>
      </c>
      <c r="E136" s="87">
        <v>-6.03736973705273E-2</v>
      </c>
      <c r="F136" s="1" t="s">
        <v>10</v>
      </c>
    </row>
    <row r="137" spans="1:6" s="40" customFormat="1">
      <c r="A137" s="1" t="s">
        <v>297</v>
      </c>
      <c r="B137" s="78">
        <v>11.214999999999998</v>
      </c>
      <c r="C137" s="78">
        <v>11.176709566741087</v>
      </c>
      <c r="D137" s="71">
        <v>-3.8290433258911349E-2</v>
      </c>
      <c r="E137" s="87">
        <v>-3.4142160730192919E-3</v>
      </c>
      <c r="F137" s="1" t="s">
        <v>9</v>
      </c>
    </row>
    <row r="138" spans="1:6" s="40" customFormat="1">
      <c r="A138" s="1" t="s">
        <v>330</v>
      </c>
      <c r="B138" s="78">
        <v>1.3</v>
      </c>
      <c r="C138" s="78">
        <v>1.2592929829054789</v>
      </c>
      <c r="D138" s="71">
        <v>-4.0707017094521181E-2</v>
      </c>
      <c r="E138" s="87">
        <v>-3.1313090072708598E-2</v>
      </c>
      <c r="F138" s="1" t="s">
        <v>403</v>
      </c>
    </row>
    <row r="139" spans="1:6" s="40" customFormat="1">
      <c r="A139" s="1" t="s">
        <v>336</v>
      </c>
      <c r="B139" s="77">
        <v>0.7</v>
      </c>
      <c r="C139" s="77">
        <v>0.65773841184063098</v>
      </c>
      <c r="D139" s="71">
        <v>-4.2261588159368979E-2</v>
      </c>
      <c r="E139" s="90">
        <v>-6.037369737052712E-2</v>
      </c>
      <c r="F139" s="1" t="s">
        <v>10</v>
      </c>
    </row>
    <row r="140" spans="1:6" s="40" customFormat="1">
      <c r="A140" s="1" t="s">
        <v>120</v>
      </c>
      <c r="B140" s="78">
        <v>2.1760000000000002</v>
      </c>
      <c r="C140" s="78">
        <v>2.1311112018400413</v>
      </c>
      <c r="D140" s="71">
        <v>-4.4888798159958831E-2</v>
      </c>
      <c r="E140" s="87">
        <v>-2.0629043272039904E-2</v>
      </c>
      <c r="F140" s="1" t="s">
        <v>11</v>
      </c>
    </row>
    <row r="141" spans="1:6" s="40" customFormat="1">
      <c r="A141" s="1" t="s">
        <v>124</v>
      </c>
      <c r="B141" s="78">
        <v>1.49</v>
      </c>
      <c r="C141" s="78">
        <v>1.4433434957916642</v>
      </c>
      <c r="D141" s="71">
        <v>-4.6656504208335781E-2</v>
      </c>
      <c r="E141" s="87">
        <v>-3.1313090072708577E-2</v>
      </c>
      <c r="F141" s="1" t="s">
        <v>12</v>
      </c>
    </row>
    <row r="142" spans="1:6" s="40" customFormat="1">
      <c r="A142" s="1" t="s">
        <v>185</v>
      </c>
      <c r="B142" s="64">
        <v>0.05</v>
      </c>
      <c r="C142" s="64">
        <v>0</v>
      </c>
      <c r="D142" s="71">
        <v>-0.05</v>
      </c>
      <c r="E142" s="88">
        <v>-1</v>
      </c>
      <c r="F142" s="1" t="s">
        <v>13</v>
      </c>
    </row>
    <row r="143" spans="1:6" s="40" customFormat="1">
      <c r="A143" s="1" t="s">
        <v>221</v>
      </c>
      <c r="B143" s="78">
        <v>8.3000000000000007</v>
      </c>
      <c r="C143" s="78">
        <v>8.2338387343819779</v>
      </c>
      <c r="D143" s="71">
        <v>-6.6161265618022824E-2</v>
      </c>
      <c r="E143" s="87">
        <v>-7.9712368214485321E-3</v>
      </c>
      <c r="F143" s="1" t="s">
        <v>11</v>
      </c>
    </row>
    <row r="144" spans="1:6" s="40" customFormat="1">
      <c r="A144" s="1" t="s">
        <v>415</v>
      </c>
      <c r="B144" s="76">
        <v>8.3000000000000007</v>
      </c>
      <c r="C144" s="76">
        <v>8.2338387343819779</v>
      </c>
      <c r="D144" s="72">
        <v>-6.6161265618022824E-2</v>
      </c>
      <c r="E144" s="90">
        <v>-7.9712368214485321E-3</v>
      </c>
      <c r="F144" s="1" t="s">
        <v>11</v>
      </c>
    </row>
    <row r="145" spans="1:6" s="40" customFormat="1">
      <c r="A145" s="1" t="s">
        <v>307</v>
      </c>
      <c r="B145" s="78">
        <v>1.55</v>
      </c>
      <c r="C145" s="78">
        <v>1.4762788507291922</v>
      </c>
      <c r="D145" s="71">
        <v>-7.3721149270807862E-2</v>
      </c>
      <c r="E145" s="87">
        <v>-4.7562031787617975E-2</v>
      </c>
      <c r="F145" s="1" t="s">
        <v>10</v>
      </c>
    </row>
    <row r="146" spans="1:6" s="40" customFormat="1">
      <c r="A146" s="1" t="s">
        <v>166</v>
      </c>
      <c r="B146" s="77">
        <v>0.50600000000000001</v>
      </c>
      <c r="C146" s="77">
        <v>0.41944143199851713</v>
      </c>
      <c r="D146" s="71">
        <v>-8.6558568001482872E-2</v>
      </c>
      <c r="E146" s="88">
        <v>-0.1710643636392942</v>
      </c>
      <c r="F146" s="1" t="s">
        <v>10</v>
      </c>
    </row>
    <row r="147" spans="1:6" s="40" customFormat="1">
      <c r="A147" s="1" t="s">
        <v>328</v>
      </c>
      <c r="B147" s="77">
        <v>2.8</v>
      </c>
      <c r="C147" s="77">
        <v>2.7123233477964157</v>
      </c>
      <c r="D147" s="71">
        <v>-8.7676652203584116E-2</v>
      </c>
      <c r="E147" s="88">
        <v>-3.1313090072708612E-2</v>
      </c>
      <c r="F147" s="1" t="s">
        <v>403</v>
      </c>
    </row>
    <row r="148" spans="1:6" s="40" customFormat="1">
      <c r="A148" s="1" t="s">
        <v>299</v>
      </c>
      <c r="B148" s="77">
        <v>3.0249999999999999</v>
      </c>
      <c r="C148" s="77">
        <v>2.9302779025300563</v>
      </c>
      <c r="D148" s="71">
        <v>-9.4722097469943645E-2</v>
      </c>
      <c r="E148" s="88">
        <v>-3.1313090072708646E-2</v>
      </c>
      <c r="F148" s="1" t="s">
        <v>403</v>
      </c>
    </row>
    <row r="149" spans="1:6" s="40" customFormat="1">
      <c r="A149" s="1" t="s">
        <v>75</v>
      </c>
      <c r="B149" s="78">
        <v>3.2</v>
      </c>
      <c r="C149" s="78">
        <v>3.099798111767333</v>
      </c>
      <c r="D149" s="71">
        <v>-0.10020188823266718</v>
      </c>
      <c r="E149" s="87">
        <v>-3.1313090072708494E-2</v>
      </c>
      <c r="F149" s="1" t="s">
        <v>9</v>
      </c>
    </row>
    <row r="150" spans="1:6" s="40" customFormat="1">
      <c r="A150" s="1" t="s">
        <v>144</v>
      </c>
      <c r="B150" s="78">
        <v>1.75</v>
      </c>
      <c r="C150" s="78">
        <v>1.6448303730565406</v>
      </c>
      <c r="D150" s="71">
        <v>-0.10516962694345944</v>
      </c>
      <c r="E150" s="87">
        <v>-6.0096929681976823E-2</v>
      </c>
      <c r="F150" s="1" t="s">
        <v>10</v>
      </c>
    </row>
    <row r="151" spans="1:6" s="40" customFormat="1">
      <c r="A151" s="1" t="s">
        <v>343</v>
      </c>
      <c r="B151" s="78">
        <v>4.8789999999999996</v>
      </c>
      <c r="C151" s="78">
        <v>4.7707830313919102</v>
      </c>
      <c r="D151" s="71">
        <v>-0.10821696860808938</v>
      </c>
      <c r="E151" s="87">
        <v>-2.2180153434738552E-2</v>
      </c>
      <c r="F151" s="1" t="s">
        <v>11</v>
      </c>
    </row>
    <row r="152" spans="1:6" s="40" customFormat="1">
      <c r="A152" s="1" t="s">
        <v>278</v>
      </c>
      <c r="B152" s="76">
        <v>4.9569999999999999</v>
      </c>
      <c r="C152" s="76">
        <v>4.8482779841860939</v>
      </c>
      <c r="D152" s="72">
        <v>-0.10872201581390595</v>
      </c>
      <c r="E152" s="90">
        <v>-2.1933027196672575E-2</v>
      </c>
      <c r="F152" s="1" t="s">
        <v>403</v>
      </c>
    </row>
    <row r="153" spans="1:6" s="40" customFormat="1">
      <c r="A153" s="1" t="s">
        <v>193</v>
      </c>
      <c r="B153" s="80">
        <v>4.4569999999999999</v>
      </c>
      <c r="C153" s="80">
        <v>4.3174375575459374</v>
      </c>
      <c r="D153" s="81">
        <v>-0.13956244245406246</v>
      </c>
      <c r="E153" s="93">
        <v>-3.1313090072708653E-2</v>
      </c>
      <c r="F153" s="1" t="s">
        <v>10</v>
      </c>
    </row>
    <row r="154" spans="1:6" s="40" customFormat="1">
      <c r="A154" s="1" t="s">
        <v>121</v>
      </c>
      <c r="B154" s="76">
        <v>5</v>
      </c>
      <c r="C154" s="76">
        <v>4.8434345496364575</v>
      </c>
      <c r="D154" s="72">
        <v>-0.15656545036354252</v>
      </c>
      <c r="E154" s="90">
        <v>-3.1313090072708508E-2</v>
      </c>
      <c r="F154" s="1" t="s">
        <v>11</v>
      </c>
    </row>
    <row r="155" spans="1:6" s="40" customFormat="1">
      <c r="A155" s="1" t="s">
        <v>314</v>
      </c>
      <c r="B155" s="77">
        <v>3.92</v>
      </c>
      <c r="C155" s="77">
        <v>3.7623799581576001</v>
      </c>
      <c r="D155" s="71">
        <v>-0.15762004184239986</v>
      </c>
      <c r="E155" s="88">
        <v>-4.0209194347550985E-2</v>
      </c>
      <c r="F155" s="1" t="s">
        <v>10</v>
      </c>
    </row>
    <row r="156" spans="1:6" s="40" customFormat="1">
      <c r="A156" s="1" t="s">
        <v>311</v>
      </c>
      <c r="B156" s="78">
        <v>5.4729999999999999</v>
      </c>
      <c r="C156" s="78">
        <v>5.3016234580320658</v>
      </c>
      <c r="D156" s="71">
        <v>-0.17137654196793406</v>
      </c>
      <c r="E156" s="87">
        <v>-3.1313090072708584E-2</v>
      </c>
      <c r="F156" s="1" t="s">
        <v>7</v>
      </c>
    </row>
    <row r="157" spans="1:6" s="40" customFormat="1">
      <c r="A157" s="1" t="s">
        <v>402</v>
      </c>
      <c r="B157" s="78">
        <v>2.5</v>
      </c>
      <c r="C157" s="78">
        <v>2.3248485838254993</v>
      </c>
      <c r="D157" s="71">
        <v>-0.1751514161745007</v>
      </c>
      <c r="E157" s="87">
        <v>-7.0060566469800273E-2</v>
      </c>
      <c r="F157" s="1" t="s">
        <v>117</v>
      </c>
    </row>
    <row r="158" spans="1:6" s="40" customFormat="1">
      <c r="A158" s="1" t="s">
        <v>197</v>
      </c>
      <c r="B158" s="78">
        <v>11.9</v>
      </c>
      <c r="C158" s="78">
        <v>11.721111610120225</v>
      </c>
      <c r="D158" s="71">
        <v>-0.17888838987977529</v>
      </c>
      <c r="E158" s="87">
        <v>-1.5032637805023133E-2</v>
      </c>
      <c r="F158" s="1" t="s">
        <v>7</v>
      </c>
    </row>
    <row r="159" spans="1:6" s="40" customFormat="1">
      <c r="A159" s="1" t="s">
        <v>329</v>
      </c>
      <c r="B159" s="77">
        <v>6.4</v>
      </c>
      <c r="C159" s="77">
        <v>6.199596223534666</v>
      </c>
      <c r="D159" s="71">
        <v>-0.20040377646533436</v>
      </c>
      <c r="E159" s="88">
        <v>-3.1313090072708494E-2</v>
      </c>
      <c r="F159" s="1" t="s">
        <v>403</v>
      </c>
    </row>
    <row r="160" spans="1:6" s="40" customFormat="1">
      <c r="A160" s="1" t="s">
        <v>256</v>
      </c>
      <c r="B160" s="78">
        <v>45.128</v>
      </c>
      <c r="C160" s="78">
        <v>44.924792821697999</v>
      </c>
      <c r="D160" s="71">
        <v>-0.20320717830200152</v>
      </c>
      <c r="E160" s="87">
        <v>-4.5029068051321026E-3</v>
      </c>
      <c r="F160" s="1" t="s">
        <v>9</v>
      </c>
    </row>
    <row r="161" spans="1:6" s="40" customFormat="1">
      <c r="A161" s="1" t="s">
        <v>163</v>
      </c>
      <c r="B161" s="77">
        <v>5.0529999999999999</v>
      </c>
      <c r="C161" s="77">
        <v>4.8405284889066751</v>
      </c>
      <c r="D161" s="71">
        <v>-0.21247151109332485</v>
      </c>
      <c r="E161" s="88">
        <v>-4.2048587194404283E-2</v>
      </c>
      <c r="F161" s="1" t="s">
        <v>12</v>
      </c>
    </row>
    <row r="162" spans="1:6" s="40" customFormat="1">
      <c r="A162" s="1" t="s">
        <v>48</v>
      </c>
      <c r="B162" s="78">
        <v>3.43</v>
      </c>
      <c r="C162" s="78">
        <v>3.1966668027600615</v>
      </c>
      <c r="D162" s="71">
        <v>-0.23333319723993862</v>
      </c>
      <c r="E162" s="87">
        <v>-6.8027171206979181E-2</v>
      </c>
      <c r="F162" s="1" t="s">
        <v>7</v>
      </c>
    </row>
    <row r="163" spans="1:6" s="40" customFormat="1">
      <c r="A163" s="1" t="s">
        <v>177</v>
      </c>
      <c r="B163" s="77">
        <v>5.0640000000000001</v>
      </c>
      <c r="C163" s="77">
        <v>4.822123437618056</v>
      </c>
      <c r="D163" s="71">
        <v>-0.2418765623819441</v>
      </c>
      <c r="E163" s="88">
        <v>-4.7763934119657209E-2</v>
      </c>
      <c r="F163" s="1" t="s">
        <v>403</v>
      </c>
    </row>
    <row r="164" spans="1:6" s="40" customFormat="1">
      <c r="A164" s="1" t="s">
        <v>232</v>
      </c>
      <c r="B164" s="76">
        <v>4.59</v>
      </c>
      <c r="C164" s="76">
        <v>4.346498164843756</v>
      </c>
      <c r="D164" s="72">
        <v>-0.24350183515624391</v>
      </c>
      <c r="E164" s="90">
        <v>-5.3050508748637017E-2</v>
      </c>
      <c r="F164" s="1" t="s">
        <v>7</v>
      </c>
    </row>
    <row r="165" spans="1:6" s="40" customFormat="1">
      <c r="A165" s="1" t="s">
        <v>326</v>
      </c>
      <c r="B165" s="76">
        <v>12.852</v>
      </c>
      <c r="C165" s="76">
        <v>12.594867202874644</v>
      </c>
      <c r="D165" s="72">
        <v>-0.2571327971253563</v>
      </c>
      <c r="E165" s="90">
        <v>-2.0007220442371326E-2</v>
      </c>
      <c r="F165" s="1" t="s">
        <v>403</v>
      </c>
    </row>
    <row r="166" spans="1:6" s="40" customFormat="1">
      <c r="A166" s="1" t="s">
        <v>272</v>
      </c>
      <c r="B166" s="78">
        <v>6.8420000000000005</v>
      </c>
      <c r="C166" s="78">
        <v>6.5744780576765267</v>
      </c>
      <c r="D166" s="71">
        <v>-0.26752194232347382</v>
      </c>
      <c r="E166" s="87">
        <v>-3.9099962339005229E-2</v>
      </c>
      <c r="F166" s="1" t="s">
        <v>10</v>
      </c>
    </row>
    <row r="167" spans="1:6" s="40" customFormat="1">
      <c r="A167" s="1" t="s">
        <v>176</v>
      </c>
      <c r="B167" s="78">
        <v>0.52</v>
      </c>
      <c r="C167" s="78">
        <v>0.24217172748182286</v>
      </c>
      <c r="D167" s="71">
        <v>-0.27782827251817716</v>
      </c>
      <c r="E167" s="87">
        <v>-0.53428513945803302</v>
      </c>
      <c r="F167" s="1" t="s">
        <v>10</v>
      </c>
    </row>
    <row r="168" spans="1:6" s="40" customFormat="1">
      <c r="A168" s="1" t="s">
        <v>196</v>
      </c>
      <c r="B168" s="78">
        <v>2.5009999999999999</v>
      </c>
      <c r="C168" s="78">
        <v>2.2047314069945152</v>
      </c>
      <c r="D168" s="71">
        <v>-0.29626859300548469</v>
      </c>
      <c r="E168" s="87">
        <v>-0.11846005318092151</v>
      </c>
      <c r="F168" s="1" t="s">
        <v>7</v>
      </c>
    </row>
    <row r="169" spans="1:6" s="40" customFormat="1">
      <c r="A169" s="1" t="s">
        <v>225</v>
      </c>
      <c r="B169" s="78">
        <v>0.5</v>
      </c>
      <c r="C169" s="78">
        <v>0.19373738198545831</v>
      </c>
      <c r="D169" s="71">
        <v>-0.30626261801454169</v>
      </c>
      <c r="E169" s="87">
        <v>-0.61252523602908338</v>
      </c>
      <c r="F169" s="1" t="s">
        <v>10</v>
      </c>
    </row>
    <row r="170" spans="1:6" s="40" customFormat="1">
      <c r="A170" s="1" t="s">
        <v>305</v>
      </c>
      <c r="B170" s="76">
        <v>3.9059999999999997</v>
      </c>
      <c r="C170" s="76">
        <v>3.5899536881905418</v>
      </c>
      <c r="D170" s="72">
        <v>-0.31604631180945786</v>
      </c>
      <c r="E170" s="90">
        <v>-8.0913034257413696E-2</v>
      </c>
      <c r="F170" s="1" t="s">
        <v>117</v>
      </c>
    </row>
    <row r="171" spans="1:6" s="40" customFormat="1">
      <c r="A171" s="1" t="s">
        <v>226</v>
      </c>
      <c r="B171" s="78">
        <v>11.6</v>
      </c>
      <c r="C171" s="78">
        <v>11.236768155156581</v>
      </c>
      <c r="D171" s="71">
        <v>-0.36323184484341908</v>
      </c>
      <c r="E171" s="87">
        <v>-3.1313090072708542E-2</v>
      </c>
      <c r="F171" s="1" t="s">
        <v>11</v>
      </c>
    </row>
    <row r="172" spans="1:6" s="40" customFormat="1">
      <c r="A172" s="1" t="s">
        <v>153</v>
      </c>
      <c r="B172" s="77">
        <v>2.944</v>
      </c>
      <c r="C172" s="77">
        <v>2.5340849563697945</v>
      </c>
      <c r="D172" s="71">
        <v>-0.40991504363020548</v>
      </c>
      <c r="E172" s="90">
        <v>-0.13923744688526002</v>
      </c>
      <c r="F172" s="1" t="s">
        <v>117</v>
      </c>
    </row>
    <row r="173" spans="1:6" s="40" customFormat="1">
      <c r="A173" s="1" t="s">
        <v>141</v>
      </c>
      <c r="B173" s="78">
        <v>13.826000000000001</v>
      </c>
      <c r="C173" s="78">
        <v>13.393065216654731</v>
      </c>
      <c r="D173" s="71">
        <v>-0.43293478334526903</v>
      </c>
      <c r="E173" s="87">
        <v>-3.1313090072708591E-2</v>
      </c>
      <c r="F173" s="1" t="s">
        <v>9</v>
      </c>
    </row>
    <row r="174" spans="1:6" s="40" customFormat="1">
      <c r="A174" s="1" t="s">
        <v>240</v>
      </c>
      <c r="B174" s="78">
        <v>14.5</v>
      </c>
      <c r="C174" s="78">
        <v>14.045960193945724</v>
      </c>
      <c r="D174" s="71">
        <v>-0.45403980605427563</v>
      </c>
      <c r="E174" s="87">
        <v>-3.1313090072708667E-2</v>
      </c>
      <c r="F174" s="1" t="s">
        <v>11</v>
      </c>
    </row>
    <row r="175" spans="1:6" s="40" customFormat="1">
      <c r="A175" s="1" t="s">
        <v>151</v>
      </c>
      <c r="B175" s="78">
        <v>7.0229999999999997</v>
      </c>
      <c r="C175" s="78">
        <v>6.4950457310624889</v>
      </c>
      <c r="D175" s="71">
        <v>-0.52795426893751074</v>
      </c>
      <c r="E175" s="87">
        <v>-7.5175034734089527E-2</v>
      </c>
      <c r="F175" s="1" t="s">
        <v>7</v>
      </c>
    </row>
    <row r="176" spans="1:6" s="40" customFormat="1">
      <c r="A176" s="1" t="s">
        <v>339</v>
      </c>
      <c r="B176" s="76">
        <v>1.5</v>
      </c>
      <c r="C176" s="76">
        <v>0.96868690992729145</v>
      </c>
      <c r="D176" s="72">
        <v>-0.53131309007270855</v>
      </c>
      <c r="E176" s="90">
        <v>-0.35420872671513903</v>
      </c>
      <c r="F176" s="1" t="s">
        <v>11</v>
      </c>
    </row>
    <row r="177" spans="1:6" s="40" customFormat="1">
      <c r="A177" s="1" t="s">
        <v>172</v>
      </c>
      <c r="B177" s="78">
        <v>0.96299999999999997</v>
      </c>
      <c r="C177" s="78">
        <v>0.43009698800771734</v>
      </c>
      <c r="D177" s="71">
        <v>-0.53290301199228263</v>
      </c>
      <c r="E177" s="87">
        <v>-0.55337799791514297</v>
      </c>
      <c r="F177" s="1" t="s">
        <v>10</v>
      </c>
    </row>
    <row r="178" spans="1:6" s="40" customFormat="1">
      <c r="A178" s="1" t="s">
        <v>276</v>
      </c>
      <c r="B178" s="77">
        <v>2.7269999999999999</v>
      </c>
      <c r="C178" s="77">
        <v>2.1902011033456064</v>
      </c>
      <c r="D178" s="71">
        <v>-0.53679889665439351</v>
      </c>
      <c r="E178" s="90">
        <v>-0.19684594670128108</v>
      </c>
      <c r="F178" s="1" t="s">
        <v>117</v>
      </c>
    </row>
    <row r="179" spans="1:6" s="40" customFormat="1">
      <c r="A179" s="1" t="s">
        <v>304</v>
      </c>
      <c r="B179" s="78">
        <v>8.0839999999999996</v>
      </c>
      <c r="C179" s="78">
        <v>7.5402589068740369</v>
      </c>
      <c r="D179" s="71">
        <v>-0.54374109312596275</v>
      </c>
      <c r="E179" s="87">
        <v>-6.726139202448822E-2</v>
      </c>
      <c r="F179" s="1" t="s">
        <v>403</v>
      </c>
    </row>
    <row r="180" spans="1:6" s="40" customFormat="1">
      <c r="A180" s="1" t="s">
        <v>312</v>
      </c>
      <c r="B180" s="79">
        <v>6.2</v>
      </c>
      <c r="C180" s="79">
        <v>5.6183840775782903</v>
      </c>
      <c r="D180" s="73">
        <v>-0.5816159224217099</v>
      </c>
      <c r="E180" s="91">
        <v>-9.3809019745437081E-2</v>
      </c>
      <c r="F180" s="1" t="s">
        <v>7</v>
      </c>
    </row>
    <row r="181" spans="1:6" s="40" customFormat="1">
      <c r="A181" s="1" t="s">
        <v>210</v>
      </c>
      <c r="B181" s="77">
        <v>14.870999999999999</v>
      </c>
      <c r="C181" s="77">
        <v>14.245509697390748</v>
      </c>
      <c r="D181" s="71">
        <v>-0.62549030260925065</v>
      </c>
      <c r="E181" s="88">
        <v>-4.2061078784832943E-2</v>
      </c>
      <c r="F181" s="1" t="s">
        <v>403</v>
      </c>
    </row>
    <row r="182" spans="1:6" s="40" customFormat="1">
      <c r="A182" s="1" t="s">
        <v>245</v>
      </c>
      <c r="B182" s="78">
        <v>22.861999999999998</v>
      </c>
      <c r="C182" s="78">
        <v>22.213928218452647</v>
      </c>
      <c r="D182" s="71">
        <v>-0.64807178154735112</v>
      </c>
      <c r="E182" s="87">
        <v>-2.8347116680402028E-2</v>
      </c>
      <c r="F182" s="1" t="s">
        <v>12</v>
      </c>
    </row>
    <row r="183" spans="1:6" s="40" customFormat="1">
      <c r="A183" s="1" t="s">
        <v>168</v>
      </c>
      <c r="B183" s="77">
        <v>4.3380000000000001</v>
      </c>
      <c r="C183" s="77">
        <v>3.6567930849755252</v>
      </c>
      <c r="D183" s="71">
        <v>-0.68120691502447484</v>
      </c>
      <c r="E183" s="88">
        <v>-0.15703248386917354</v>
      </c>
      <c r="F183" s="1" t="s">
        <v>117</v>
      </c>
    </row>
    <row r="184" spans="1:6" s="40" customFormat="1">
      <c r="A184" s="1" t="s">
        <v>259</v>
      </c>
      <c r="B184" s="76">
        <v>21.207000000000001</v>
      </c>
      <c r="C184" s="76">
        <v>20.510976630800467</v>
      </c>
      <c r="D184" s="72">
        <v>-0.69602336919953345</v>
      </c>
      <c r="E184" s="90">
        <v>-3.2820454057600479E-2</v>
      </c>
      <c r="F184" s="1" t="s">
        <v>403</v>
      </c>
    </row>
    <row r="185" spans="1:6" s="40" customFormat="1">
      <c r="A185" s="1" t="s">
        <v>107</v>
      </c>
      <c r="B185" s="78">
        <v>23</v>
      </c>
      <c r="C185" s="78">
        <v>22.279798928327704</v>
      </c>
      <c r="D185" s="71">
        <v>-0.72020107167229597</v>
      </c>
      <c r="E185" s="87">
        <v>-3.1313090072708522E-2</v>
      </c>
      <c r="F185" s="1" t="s">
        <v>6</v>
      </c>
    </row>
    <row r="186" spans="1:6" s="40" customFormat="1">
      <c r="A186" s="1" t="s">
        <v>175</v>
      </c>
      <c r="B186" s="78">
        <v>4.9859999999999998</v>
      </c>
      <c r="C186" s="78">
        <v>4.1692284603270622</v>
      </c>
      <c r="D186" s="71">
        <v>-0.81677153967293759</v>
      </c>
      <c r="E186" s="87">
        <v>-0.1638129842906012</v>
      </c>
      <c r="F186" s="1" t="s">
        <v>10</v>
      </c>
    </row>
    <row r="187" spans="1:6" s="40" customFormat="1">
      <c r="A187" s="1" t="s">
        <v>341</v>
      </c>
      <c r="B187" s="77">
        <v>21.623000000000001</v>
      </c>
      <c r="C187" s="77">
        <v>20.774459470300688</v>
      </c>
      <c r="D187" s="71">
        <v>-0.84854052969931359</v>
      </c>
      <c r="E187" s="88">
        <v>-3.9242497789359183E-2</v>
      </c>
      <c r="F187" s="1" t="s">
        <v>10</v>
      </c>
    </row>
    <row r="188" spans="1:6" s="40" customFormat="1">
      <c r="A188" s="1" t="s">
        <v>148</v>
      </c>
      <c r="B188" s="78">
        <v>29.3</v>
      </c>
      <c r="C188" s="78">
        <v>28.382526460869641</v>
      </c>
      <c r="D188" s="71">
        <v>-0.91747353913035923</v>
      </c>
      <c r="E188" s="87">
        <v>-3.1313090072708508E-2</v>
      </c>
      <c r="F188" s="1" t="s">
        <v>403</v>
      </c>
    </row>
    <row r="189" spans="1:6" s="40" customFormat="1">
      <c r="A189" s="1" t="s">
        <v>165</v>
      </c>
      <c r="B189" s="77">
        <v>31.442</v>
      </c>
      <c r="C189" s="77">
        <v>30.518481097259315</v>
      </c>
      <c r="D189" s="71">
        <v>-0.92351890274068538</v>
      </c>
      <c r="E189" s="88">
        <v>-2.9372142444522784E-2</v>
      </c>
      <c r="F189" s="1" t="s">
        <v>403</v>
      </c>
    </row>
    <row r="190" spans="1:6" s="40" customFormat="1">
      <c r="A190" s="1" t="s">
        <v>205</v>
      </c>
      <c r="B190" s="78">
        <v>1</v>
      </c>
      <c r="C190" s="78">
        <v>0</v>
      </c>
      <c r="D190" s="71">
        <v>-1</v>
      </c>
      <c r="E190" s="87">
        <v>-1</v>
      </c>
      <c r="F190" s="1" t="s">
        <v>117</v>
      </c>
    </row>
    <row r="191" spans="1:6" s="40" customFormat="1">
      <c r="A191" s="1" t="s">
        <v>147</v>
      </c>
      <c r="B191" s="77">
        <v>26.7</v>
      </c>
      <c r="C191" s="77">
        <v>25.670203113073221</v>
      </c>
      <c r="D191" s="71">
        <v>-1.0297968869267784</v>
      </c>
      <c r="E191" s="88">
        <v>-3.8569171795010425E-2</v>
      </c>
      <c r="F191" s="1" t="s">
        <v>403</v>
      </c>
    </row>
    <row r="192" spans="1:6" s="40" customFormat="1">
      <c r="A192" s="1" t="s">
        <v>321</v>
      </c>
      <c r="B192" s="77">
        <v>34.65</v>
      </c>
      <c r="C192" s="77">
        <v>33.565001428980644</v>
      </c>
      <c r="D192" s="71">
        <v>-1.084998571019355</v>
      </c>
      <c r="E192" s="88">
        <v>-3.131309007270866E-2</v>
      </c>
      <c r="F192" s="1" t="s">
        <v>6</v>
      </c>
    </row>
    <row r="193" spans="1:6" s="40" customFormat="1">
      <c r="A193" s="1" t="s">
        <v>310</v>
      </c>
      <c r="B193" s="77">
        <v>35.5</v>
      </c>
      <c r="C193" s="77">
        <v>34.388385302418847</v>
      </c>
      <c r="D193" s="71">
        <v>-1.1116146975811532</v>
      </c>
      <c r="E193" s="88">
        <v>-3.1313090072708542E-2</v>
      </c>
      <c r="F193" s="1" t="s">
        <v>7</v>
      </c>
    </row>
    <row r="194" spans="1:6" s="40" customFormat="1">
      <c r="A194" s="1" t="s">
        <v>119</v>
      </c>
      <c r="B194" s="76">
        <v>35.799999999999997</v>
      </c>
      <c r="C194" s="76">
        <v>34.678991375397032</v>
      </c>
      <c r="D194" s="72">
        <v>-1.1210086246029647</v>
      </c>
      <c r="E194" s="90">
        <v>-3.1313090072708515E-2</v>
      </c>
      <c r="F194" s="1" t="s">
        <v>11</v>
      </c>
    </row>
    <row r="195" spans="1:6" s="40" customFormat="1">
      <c r="A195" s="1" t="s">
        <v>223</v>
      </c>
      <c r="B195" s="78">
        <v>36.320999999999998</v>
      </c>
      <c r="C195" s="78">
        <v>35.183677255469149</v>
      </c>
      <c r="D195" s="71">
        <v>-1.1373227445308487</v>
      </c>
      <c r="E195" s="87">
        <v>-3.1313090072708591E-2</v>
      </c>
      <c r="F195" s="1" t="s">
        <v>9</v>
      </c>
    </row>
    <row r="196" spans="1:6" s="40" customFormat="1">
      <c r="A196" s="1" t="s">
        <v>125</v>
      </c>
      <c r="B196" s="78">
        <v>122.33500000000001</v>
      </c>
      <c r="C196" s="78">
        <v>121.16142131988576</v>
      </c>
      <c r="D196" s="71">
        <v>-1.1735786801142467</v>
      </c>
      <c r="E196" s="87">
        <v>-9.5931555165263138E-3</v>
      </c>
      <c r="F196" s="1" t="s">
        <v>11</v>
      </c>
    </row>
    <row r="197" spans="1:6" s="40" customFormat="1">
      <c r="A197" s="1" t="s">
        <v>262</v>
      </c>
      <c r="B197" s="65">
        <v>4.2320000000000002</v>
      </c>
      <c r="C197" s="65">
        <v>3.0533011400908228</v>
      </c>
      <c r="D197" s="71">
        <v>-1.1786988599091774</v>
      </c>
      <c r="E197" s="87">
        <v>-0.27852052455320825</v>
      </c>
      <c r="F197" s="1" t="s">
        <v>13</v>
      </c>
    </row>
    <row r="198" spans="1:6" s="40" customFormat="1">
      <c r="A198" s="1" t="s">
        <v>209</v>
      </c>
      <c r="B198" s="78">
        <v>85.600999999999999</v>
      </c>
      <c r="C198" s="78">
        <v>84.419126826343586</v>
      </c>
      <c r="D198" s="71">
        <v>-1.1818731736564132</v>
      </c>
      <c r="E198" s="89">
        <v>-1.3806768304767621E-2</v>
      </c>
      <c r="F198" s="1" t="s">
        <v>6</v>
      </c>
    </row>
    <row r="199" spans="1:6" s="40" customFormat="1">
      <c r="A199" s="1" t="s">
        <v>418</v>
      </c>
      <c r="B199" s="67">
        <v>17.8</v>
      </c>
      <c r="C199" s="67">
        <v>16.564546159756684</v>
      </c>
      <c r="D199" s="74">
        <v>-1.2354538402433164</v>
      </c>
      <c r="E199" s="91">
        <v>-6.9407519114793051E-2</v>
      </c>
      <c r="F199" s="1" t="s">
        <v>14</v>
      </c>
    </row>
    <row r="200" spans="1:6" s="40" customFormat="1">
      <c r="A200" s="1" t="s">
        <v>214</v>
      </c>
      <c r="B200" s="78">
        <v>4.8540000000000001</v>
      </c>
      <c r="C200" s="78">
        <v>3.5589557070728683</v>
      </c>
      <c r="D200" s="71">
        <v>-1.2950442929271317</v>
      </c>
      <c r="E200" s="87">
        <v>-0.26679940109747252</v>
      </c>
      <c r="F200" s="1" t="s">
        <v>10</v>
      </c>
    </row>
    <row r="201" spans="1:6" s="40" customFormat="1">
      <c r="A201" s="1" t="s">
        <v>228</v>
      </c>
      <c r="B201" s="78">
        <v>138.30000000000001</v>
      </c>
      <c r="C201" s="78">
        <v>136.87546037272628</v>
      </c>
      <c r="D201" s="71">
        <v>-1.424539627273731</v>
      </c>
      <c r="E201" s="87">
        <v>-1.0300358837843318E-2</v>
      </c>
      <c r="F201" s="1" t="s">
        <v>9</v>
      </c>
    </row>
    <row r="202" spans="1:6" s="40" customFormat="1">
      <c r="A202" s="1" t="s">
        <v>179</v>
      </c>
      <c r="B202" s="77">
        <v>46.355000000000004</v>
      </c>
      <c r="C202" s="77">
        <v>44.880233223841344</v>
      </c>
      <c r="D202" s="71">
        <v>-1.4747667761586598</v>
      </c>
      <c r="E202" s="88">
        <v>-3.1814621425060072E-2</v>
      </c>
      <c r="F202" s="1" t="s">
        <v>403</v>
      </c>
    </row>
    <row r="203" spans="1:6" s="40" customFormat="1">
      <c r="A203" s="1" t="s">
        <v>393</v>
      </c>
      <c r="B203" s="76">
        <v>216.24100000000001</v>
      </c>
      <c r="C203" s="76">
        <v>214.7433576272316</v>
      </c>
      <c r="D203" s="72">
        <v>-1.4976423727684107</v>
      </c>
      <c r="E203" s="89">
        <v>-6.9258021039877299E-3</v>
      </c>
      <c r="F203" s="1" t="s">
        <v>6</v>
      </c>
    </row>
    <row r="204" spans="1:6" s="40" customFormat="1">
      <c r="A204" s="1" t="s">
        <v>323</v>
      </c>
      <c r="B204" s="76">
        <v>3.04</v>
      </c>
      <c r="C204" s="76">
        <v>1.4665919816299193</v>
      </c>
      <c r="D204" s="72">
        <v>-1.5734080183700807</v>
      </c>
      <c r="E204" s="90">
        <v>-0.51756842709542128</v>
      </c>
      <c r="F204" s="1" t="s">
        <v>10</v>
      </c>
    </row>
    <row r="205" spans="1:6" s="40" customFormat="1">
      <c r="A205" s="1" t="s">
        <v>171</v>
      </c>
      <c r="B205" s="78">
        <v>24.347000000000001</v>
      </c>
      <c r="C205" s="78">
        <v>22.76995450475091</v>
      </c>
      <c r="D205" s="71">
        <v>-1.5770454952490915</v>
      </c>
      <c r="E205" s="87">
        <v>-6.4773709091431861E-2</v>
      </c>
      <c r="F205" s="1" t="s">
        <v>403</v>
      </c>
    </row>
    <row r="206" spans="1:6" s="40" customFormat="1">
      <c r="A206" s="1" t="s">
        <v>284</v>
      </c>
      <c r="B206" s="77">
        <v>62.523000000000003</v>
      </c>
      <c r="C206" s="77">
        <v>60.743450060810666</v>
      </c>
      <c r="D206" s="71">
        <v>-1.7795499391893372</v>
      </c>
      <c r="E206" s="88">
        <v>-2.8462324891469333E-2</v>
      </c>
      <c r="F206" s="1" t="s">
        <v>403</v>
      </c>
    </row>
    <row r="207" spans="1:6" s="40" customFormat="1">
      <c r="A207" s="1" t="s">
        <v>280</v>
      </c>
      <c r="B207" s="77">
        <v>1.8</v>
      </c>
      <c r="C207" s="77">
        <v>0</v>
      </c>
      <c r="D207" s="71">
        <v>-1.8</v>
      </c>
      <c r="E207" s="88">
        <v>-1</v>
      </c>
      <c r="F207" s="1" t="s">
        <v>10</v>
      </c>
    </row>
    <row r="208" spans="1:6" s="40" customFormat="1">
      <c r="A208" s="1" t="s">
        <v>173</v>
      </c>
      <c r="B208" s="78">
        <v>58.942999999999998</v>
      </c>
      <c r="C208" s="78">
        <v>57.097312531844338</v>
      </c>
      <c r="D208" s="71">
        <v>-1.8456874681556599</v>
      </c>
      <c r="E208" s="89">
        <v>-3.1313090072708549E-2</v>
      </c>
      <c r="F208" s="1" t="s">
        <v>6</v>
      </c>
    </row>
    <row r="209" spans="1:6" s="40" customFormat="1">
      <c r="A209" s="1" t="s">
        <v>265</v>
      </c>
      <c r="B209" s="78">
        <v>61</v>
      </c>
      <c r="C209" s="78">
        <v>59.089901505564782</v>
      </c>
      <c r="D209" s="71">
        <v>-1.9100984944352177</v>
      </c>
      <c r="E209" s="87">
        <v>-3.1313090072708487E-2</v>
      </c>
      <c r="F209" s="1" t="s">
        <v>11</v>
      </c>
    </row>
    <row r="210" spans="1:6" s="40" customFormat="1">
      <c r="A210" s="1" t="s">
        <v>149</v>
      </c>
      <c r="B210" s="76">
        <v>865.68100000000004</v>
      </c>
      <c r="C210" s="76">
        <v>863.7597125308771</v>
      </c>
      <c r="D210" s="72">
        <v>-1.9212874691229445</v>
      </c>
      <c r="E210" s="90">
        <v>-2.2193942908796016E-3</v>
      </c>
      <c r="F210" s="1" t="s">
        <v>403</v>
      </c>
    </row>
    <row r="211" spans="1:6" s="40" customFormat="1">
      <c r="A211" s="1" t="s">
        <v>268</v>
      </c>
      <c r="B211" s="77">
        <v>13.294</v>
      </c>
      <c r="C211" s="77">
        <v>11.365603514176911</v>
      </c>
      <c r="D211" s="71">
        <v>-1.9283964858230895</v>
      </c>
      <c r="E211" s="88">
        <v>-0.14505765652347596</v>
      </c>
      <c r="F211" s="1" t="s">
        <v>117</v>
      </c>
    </row>
    <row r="212" spans="1:6" s="40" customFormat="1">
      <c r="A212" s="1" t="s">
        <v>281</v>
      </c>
      <c r="B212" s="78">
        <v>2</v>
      </c>
      <c r="C212" s="78">
        <v>0</v>
      </c>
      <c r="D212" s="71">
        <v>-2</v>
      </c>
      <c r="E212" s="87">
        <v>-1</v>
      </c>
      <c r="F212" s="1" t="s">
        <v>10</v>
      </c>
    </row>
    <row r="213" spans="1:6" s="40" customFormat="1">
      <c r="A213" s="1" t="s">
        <v>229</v>
      </c>
      <c r="B213" s="78">
        <v>65.5</v>
      </c>
      <c r="C213" s="78">
        <v>63.448992600237588</v>
      </c>
      <c r="D213" s="71">
        <v>-2.0510073997624119</v>
      </c>
      <c r="E213" s="87">
        <v>-3.1313090072708577E-2</v>
      </c>
      <c r="F213" s="1" t="s">
        <v>11</v>
      </c>
    </row>
    <row r="214" spans="1:6" s="40" customFormat="1">
      <c r="A214" s="1" t="s">
        <v>404</v>
      </c>
      <c r="B214" s="77">
        <v>51.448000000000008</v>
      </c>
      <c r="C214" s="77">
        <v>49.299382906929644</v>
      </c>
      <c r="D214" s="71">
        <v>-2.1486170930703636</v>
      </c>
      <c r="E214" s="88">
        <v>-4.176288860733874E-2</v>
      </c>
      <c r="F214" s="1" t="s">
        <v>403</v>
      </c>
    </row>
    <row r="215" spans="1:6" s="40" customFormat="1">
      <c r="A215" s="1" t="s">
        <v>419</v>
      </c>
      <c r="B215" s="65">
        <v>20.100000000000001</v>
      </c>
      <c r="C215" s="65">
        <v>17.920707833654891</v>
      </c>
      <c r="D215" s="71">
        <v>-2.1792921663451104</v>
      </c>
      <c r="E215" s="87">
        <v>-0.10842249583806518</v>
      </c>
      <c r="F215" s="1" t="s">
        <v>14</v>
      </c>
    </row>
    <row r="216" spans="1:6" s="40" customFormat="1">
      <c r="A216" s="1" t="s">
        <v>184</v>
      </c>
      <c r="B216" s="78">
        <v>14.257</v>
      </c>
      <c r="C216" s="78">
        <v>12.029154047477103</v>
      </c>
      <c r="D216" s="71">
        <v>-2.2278459525228964</v>
      </c>
      <c r="E216" s="87">
        <v>-0.15626330592150497</v>
      </c>
      <c r="F216" s="1" t="s">
        <v>117</v>
      </c>
    </row>
    <row r="217" spans="1:6" s="40" customFormat="1">
      <c r="A217" s="1" t="s">
        <v>188</v>
      </c>
      <c r="B217" s="78">
        <v>72.2</v>
      </c>
      <c r="C217" s="78">
        <v>69.939194896750436</v>
      </c>
      <c r="D217" s="71">
        <v>-2.2608051032495666</v>
      </c>
      <c r="E217" s="87">
        <v>-3.1313090072708681E-2</v>
      </c>
      <c r="F217" s="1" t="s">
        <v>9</v>
      </c>
    </row>
    <row r="218" spans="1:6" s="40" customFormat="1">
      <c r="A218" s="1" t="s">
        <v>236</v>
      </c>
      <c r="B218" s="76">
        <v>25.430999999999997</v>
      </c>
      <c r="C218" s="76">
        <v>23.165178764001247</v>
      </c>
      <c r="D218" s="72">
        <v>-2.2658212359987502</v>
      </c>
      <c r="E218" s="90">
        <v>-8.9096820258690201E-2</v>
      </c>
      <c r="F218" s="1" t="s">
        <v>10</v>
      </c>
    </row>
    <row r="219" spans="1:6" s="40" customFormat="1">
      <c r="A219" s="1" t="s">
        <v>264</v>
      </c>
      <c r="B219" s="78">
        <v>74.072999999999993</v>
      </c>
      <c r="C219" s="78">
        <v>71.753545479044249</v>
      </c>
      <c r="D219" s="71">
        <v>-2.3194545209557447</v>
      </c>
      <c r="E219" s="89">
        <v>-3.1313090072708612E-2</v>
      </c>
      <c r="F219" s="1" t="s">
        <v>6</v>
      </c>
    </row>
    <row r="220" spans="1:6" s="40" customFormat="1">
      <c r="A220" s="1" t="s">
        <v>288</v>
      </c>
      <c r="B220" s="76">
        <v>75</v>
      </c>
      <c r="C220" s="76">
        <v>72.651518244546864</v>
      </c>
      <c r="D220" s="72">
        <v>-2.3484817554531361</v>
      </c>
      <c r="E220" s="90">
        <v>-3.131309007270848E-2</v>
      </c>
      <c r="F220" s="1" t="s">
        <v>6</v>
      </c>
    </row>
    <row r="221" spans="1:6" s="40" customFormat="1">
      <c r="A221" s="1" t="s">
        <v>192</v>
      </c>
      <c r="B221" s="78">
        <v>10.518000000000001</v>
      </c>
      <c r="C221" s="78">
        <v>8.1369700433892493</v>
      </c>
      <c r="D221" s="71">
        <v>-2.3810299566107513</v>
      </c>
      <c r="E221" s="87">
        <v>-0.22637668345795314</v>
      </c>
      <c r="F221" s="1" t="s">
        <v>11</v>
      </c>
    </row>
    <row r="222" spans="1:6" s="40" customFormat="1">
      <c r="A222" s="1" t="s">
        <v>234</v>
      </c>
      <c r="B222" s="64">
        <v>3.15</v>
      </c>
      <c r="C222" s="64">
        <v>0.72651518244546853</v>
      </c>
      <c r="D222" s="71">
        <v>-2.4234848175545314</v>
      </c>
      <c r="E222" s="88">
        <v>-0.76936025954112108</v>
      </c>
      <c r="F222" s="1" t="s">
        <v>13</v>
      </c>
    </row>
    <row r="223" spans="1:6" s="40" customFormat="1">
      <c r="A223" s="1" t="s">
        <v>333</v>
      </c>
      <c r="B223" s="77">
        <v>17.163</v>
      </c>
      <c r="C223" s="77">
        <v>14.036273324846453</v>
      </c>
      <c r="D223" s="71">
        <v>-3.126726675153547</v>
      </c>
      <c r="E223" s="88">
        <v>-0.1821783298463874</v>
      </c>
      <c r="F223" s="1" t="s">
        <v>10</v>
      </c>
    </row>
    <row r="224" spans="1:6" s="40" customFormat="1">
      <c r="A224" s="1" t="s">
        <v>275</v>
      </c>
      <c r="B224" s="78">
        <v>50.388000000000005</v>
      </c>
      <c r="C224" s="78">
        <v>47.257390900802903</v>
      </c>
      <c r="D224" s="71">
        <v>-3.1306090991971018</v>
      </c>
      <c r="E224" s="87">
        <v>-6.2130052774412588E-2</v>
      </c>
      <c r="F224" s="1" t="s">
        <v>10</v>
      </c>
    </row>
    <row r="225" spans="1:6" s="40" customFormat="1">
      <c r="A225" s="1" t="s">
        <v>251</v>
      </c>
      <c r="B225" s="76">
        <v>100</v>
      </c>
      <c r="C225" s="76">
        <v>96.868690992729142</v>
      </c>
      <c r="D225" s="72">
        <v>-3.1313090072708576</v>
      </c>
      <c r="E225" s="90">
        <v>-3.1313090072708577E-2</v>
      </c>
      <c r="F225" s="1" t="s">
        <v>6</v>
      </c>
    </row>
    <row r="226" spans="1:6" s="40" customFormat="1">
      <c r="A226" s="1" t="s">
        <v>113</v>
      </c>
      <c r="B226" s="78">
        <v>19.399999999999999</v>
      </c>
      <c r="C226" s="78">
        <v>16.013363308008053</v>
      </c>
      <c r="D226" s="71">
        <v>-3.3866366919919457</v>
      </c>
      <c r="E226" s="87">
        <v>-0.17456890164906938</v>
      </c>
      <c r="F226" s="1" t="s">
        <v>6</v>
      </c>
    </row>
    <row r="227" spans="1:6" s="40" customFormat="1">
      <c r="A227" s="1" t="s">
        <v>273</v>
      </c>
      <c r="B227" s="78">
        <v>27.152000000000001</v>
      </c>
      <c r="C227" s="78">
        <v>23.763827274336315</v>
      </c>
      <c r="D227" s="71">
        <v>-3.3881727256636864</v>
      </c>
      <c r="E227" s="87">
        <v>-0.12478538323746635</v>
      </c>
      <c r="F227" s="1" t="s">
        <v>117</v>
      </c>
    </row>
    <row r="228" spans="1:6" s="40" customFormat="1">
      <c r="A228" s="1" t="s">
        <v>169</v>
      </c>
      <c r="B228" s="78">
        <v>112.907</v>
      </c>
      <c r="C228" s="78">
        <v>109.37153293916069</v>
      </c>
      <c r="D228" s="71">
        <v>-3.5354670608393093</v>
      </c>
      <c r="E228" s="89">
        <v>-3.1313090072708598E-2</v>
      </c>
      <c r="F228" s="1" t="s">
        <v>6</v>
      </c>
    </row>
    <row r="229" spans="1:6" s="40" customFormat="1">
      <c r="A229" s="1" t="s">
        <v>212</v>
      </c>
      <c r="B229" s="78">
        <v>64.344999999999999</v>
      </c>
      <c r="C229" s="78">
        <v>60.728919757161748</v>
      </c>
      <c r="D229" s="71">
        <v>-3.616080242838251</v>
      </c>
      <c r="E229" s="87">
        <v>-5.6198309780686163E-2</v>
      </c>
      <c r="F229" s="1" t="s">
        <v>117</v>
      </c>
    </row>
    <row r="230" spans="1:6" s="40" customFormat="1">
      <c r="A230" s="1" t="s">
        <v>318</v>
      </c>
      <c r="B230" s="78">
        <v>37.003</v>
      </c>
      <c r="C230" s="78">
        <v>33.374170107724972</v>
      </c>
      <c r="D230" s="71">
        <v>-3.6288298922750286</v>
      </c>
      <c r="E230" s="87">
        <v>-9.8068532072400308E-2</v>
      </c>
      <c r="F230" s="1" t="s">
        <v>117</v>
      </c>
    </row>
    <row r="231" spans="1:6" s="40" customFormat="1">
      <c r="A231" s="1" t="s">
        <v>118</v>
      </c>
      <c r="B231" s="77">
        <v>29.996999999999996</v>
      </c>
      <c r="C231" s="77">
        <v>26.124517273829124</v>
      </c>
      <c r="D231" s="71">
        <v>-3.8724827261708725</v>
      </c>
      <c r="E231" s="88">
        <v>-0.12909566710573966</v>
      </c>
      <c r="F231" s="1" t="s">
        <v>10</v>
      </c>
    </row>
    <row r="232" spans="1:6" s="40" customFormat="1">
      <c r="A232" s="1" t="s">
        <v>181</v>
      </c>
      <c r="B232" s="77">
        <v>13.783000000000001</v>
      </c>
      <c r="C232" s="77">
        <v>9.6258418239474945</v>
      </c>
      <c r="D232" s="71">
        <v>-4.1571581760525067</v>
      </c>
      <c r="E232" s="88">
        <v>-0.30161490067855373</v>
      </c>
      <c r="F232" s="1" t="s">
        <v>10</v>
      </c>
    </row>
    <row r="233" spans="1:6" s="40" customFormat="1">
      <c r="A233" s="1" t="s">
        <v>290</v>
      </c>
      <c r="B233" s="76">
        <v>167.5</v>
      </c>
      <c r="C233" s="76">
        <v>163.32061301374134</v>
      </c>
      <c r="D233" s="72">
        <v>-4.1793869862586632</v>
      </c>
      <c r="E233" s="90">
        <v>-2.4951564097066645E-2</v>
      </c>
      <c r="F233" s="1" t="s">
        <v>10</v>
      </c>
    </row>
    <row r="234" spans="1:6" s="40" customFormat="1">
      <c r="A234" s="1" t="s">
        <v>319</v>
      </c>
      <c r="B234" s="76">
        <v>139</v>
      </c>
      <c r="C234" s="76">
        <v>134.64748047989352</v>
      </c>
      <c r="D234" s="72">
        <v>-4.3525195201064832</v>
      </c>
      <c r="E234" s="90">
        <v>-3.1313090072708515E-2</v>
      </c>
      <c r="F234" s="1" t="s">
        <v>7</v>
      </c>
    </row>
    <row r="235" spans="1:6" s="40" customFormat="1">
      <c r="A235" s="1" t="s">
        <v>267</v>
      </c>
      <c r="B235" s="78">
        <v>142</v>
      </c>
      <c r="C235" s="78">
        <v>137.55354120967539</v>
      </c>
      <c r="D235" s="71">
        <v>-4.4464587903246127</v>
      </c>
      <c r="E235" s="87">
        <v>-3.1313090072708542E-2</v>
      </c>
      <c r="F235" s="1" t="s">
        <v>11</v>
      </c>
    </row>
    <row r="236" spans="1:6" s="40" customFormat="1">
      <c r="A236" s="1" t="s">
        <v>211</v>
      </c>
      <c r="B236" s="78">
        <v>71.356999999999999</v>
      </c>
      <c r="C236" s="78">
        <v>66.82680385515404</v>
      </c>
      <c r="D236" s="71">
        <v>-4.5301961448459593</v>
      </c>
      <c r="E236" s="87">
        <v>-6.348635935992207E-2</v>
      </c>
      <c r="F236" s="1" t="s">
        <v>10</v>
      </c>
    </row>
    <row r="237" spans="1:6" s="40" customFormat="1">
      <c r="A237" s="1" t="s">
        <v>191</v>
      </c>
      <c r="B237" s="78">
        <v>16.7</v>
      </c>
      <c r="C237" s="78">
        <v>11.787951006905208</v>
      </c>
      <c r="D237" s="71">
        <v>-4.9120489930947908</v>
      </c>
      <c r="E237" s="87">
        <v>-0.29413467024519707</v>
      </c>
      <c r="F237" s="1" t="s">
        <v>10</v>
      </c>
    </row>
    <row r="238" spans="1:6" s="40" customFormat="1">
      <c r="A238" s="1" t="s">
        <v>162</v>
      </c>
      <c r="B238" s="77">
        <v>90.049000000000007</v>
      </c>
      <c r="C238" s="77">
        <v>85.122393522950802</v>
      </c>
      <c r="D238" s="71">
        <v>-4.9266064770492051</v>
      </c>
      <c r="E238" s="88">
        <v>-5.4710285256351597E-2</v>
      </c>
      <c r="F238" s="1" t="s">
        <v>12</v>
      </c>
    </row>
    <row r="239" spans="1:6" s="40" customFormat="1">
      <c r="A239" s="1" t="s">
        <v>187</v>
      </c>
      <c r="B239" s="76">
        <v>10</v>
      </c>
      <c r="C239" s="76">
        <v>4.8434345496364575</v>
      </c>
      <c r="D239" s="72">
        <v>-5.1565654503635425</v>
      </c>
      <c r="E239" s="90">
        <v>-0.51565654503635427</v>
      </c>
      <c r="F239" s="1" t="s">
        <v>6</v>
      </c>
    </row>
    <row r="240" spans="1:6" s="40" customFormat="1">
      <c r="A240" s="1" t="s">
        <v>345</v>
      </c>
      <c r="B240" s="78">
        <v>170</v>
      </c>
      <c r="C240" s="78">
        <v>164.67677468763955</v>
      </c>
      <c r="D240" s="71">
        <v>-5.3232253123604494</v>
      </c>
      <c r="E240" s="87">
        <v>-3.1313090072708528E-2</v>
      </c>
      <c r="F240" s="1" t="s">
        <v>10</v>
      </c>
    </row>
    <row r="241" spans="1:6" s="40" customFormat="1">
      <c r="A241" s="1" t="s">
        <v>208</v>
      </c>
      <c r="B241" s="77">
        <v>789.20699999999999</v>
      </c>
      <c r="C241" s="77">
        <v>783.86822832153371</v>
      </c>
      <c r="D241" s="71">
        <v>-5.3387716784662871</v>
      </c>
      <c r="E241" s="88">
        <v>-6.7647292515984874E-3</v>
      </c>
      <c r="F241" s="1" t="s">
        <v>403</v>
      </c>
    </row>
    <row r="242" spans="1:6" s="40" customFormat="1">
      <c r="A242" s="1" t="s">
        <v>292</v>
      </c>
      <c r="B242" s="76">
        <v>117.69199999999999</v>
      </c>
      <c r="C242" s="76">
        <v>111.38640171180946</v>
      </c>
      <c r="D242" s="72">
        <v>-6.3055982881905379</v>
      </c>
      <c r="E242" s="90">
        <v>-5.3577118990165332E-2</v>
      </c>
      <c r="F242" s="1" t="s">
        <v>10</v>
      </c>
    </row>
    <row r="243" spans="1:6" s="40" customFormat="1">
      <c r="A243" s="1" t="s">
        <v>243</v>
      </c>
      <c r="B243" s="77">
        <v>132.453</v>
      </c>
      <c r="C243" s="77">
        <v>125.94673465492657</v>
      </c>
      <c r="D243" s="71">
        <v>-6.5062653450734302</v>
      </c>
      <c r="E243" s="88">
        <v>-4.9121313560836148E-2</v>
      </c>
      <c r="F243" s="1" t="s">
        <v>10</v>
      </c>
    </row>
    <row r="244" spans="1:6" s="40" customFormat="1">
      <c r="A244" s="1" t="s">
        <v>279</v>
      </c>
      <c r="B244" s="78">
        <v>66.346000000000004</v>
      </c>
      <c r="C244" s="78">
        <v>59.240047976603513</v>
      </c>
      <c r="D244" s="71">
        <v>-7.1059520233964903</v>
      </c>
      <c r="E244" s="89">
        <v>-0.10710445276876511</v>
      </c>
      <c r="F244" s="1" t="s">
        <v>6</v>
      </c>
    </row>
    <row r="245" spans="1:6" s="40" customFormat="1">
      <c r="A245" s="1" t="s">
        <v>159</v>
      </c>
      <c r="B245" s="78">
        <v>69.343999999999994</v>
      </c>
      <c r="C245" s="78">
        <v>62.171294566043507</v>
      </c>
      <c r="D245" s="71">
        <v>-7.1727054339564873</v>
      </c>
      <c r="E245" s="87">
        <v>-0.10343656890223361</v>
      </c>
      <c r="F245" s="1" t="s">
        <v>12</v>
      </c>
    </row>
    <row r="246" spans="1:6" s="40" customFormat="1">
      <c r="A246" s="1" t="s">
        <v>306</v>
      </c>
      <c r="B246" s="76">
        <v>23.797000000000001</v>
      </c>
      <c r="C246" s="76">
        <v>16.242942105660823</v>
      </c>
      <c r="D246" s="72">
        <v>-7.5540578943391772</v>
      </c>
      <c r="E246" s="90">
        <v>-0.31743740363655826</v>
      </c>
      <c r="F246" s="1" t="s">
        <v>117</v>
      </c>
    </row>
    <row r="247" spans="1:6" s="40" customFormat="1">
      <c r="A247" s="1" t="s">
        <v>207</v>
      </c>
      <c r="B247" s="77">
        <v>22.1</v>
      </c>
      <c r="C247" s="77">
        <v>14.530303648909374</v>
      </c>
      <c r="D247" s="71">
        <v>-7.5696963510906272</v>
      </c>
      <c r="E247" s="88">
        <v>-0.34252019688192881</v>
      </c>
      <c r="F247" s="1" t="s">
        <v>403</v>
      </c>
    </row>
    <row r="248" spans="1:6" s="40" customFormat="1">
      <c r="A248" s="1" t="s">
        <v>394</v>
      </c>
      <c r="B248" s="78">
        <v>468.99399999999997</v>
      </c>
      <c r="C248" s="78">
        <v>461.32648529686338</v>
      </c>
      <c r="D248" s="71">
        <v>-7.6675147031365896</v>
      </c>
      <c r="E248" s="89">
        <v>-1.6348854576255966E-2</v>
      </c>
      <c r="F248" s="1" t="s">
        <v>6</v>
      </c>
    </row>
    <row r="249" spans="1:6" s="40" customFormat="1">
      <c r="A249" s="1" t="s">
        <v>395</v>
      </c>
      <c r="B249" s="76">
        <v>125.485</v>
      </c>
      <c r="C249" s="76">
        <v>117.80395249007776</v>
      </c>
      <c r="D249" s="72">
        <v>-7.6810475099222373</v>
      </c>
      <c r="E249" s="89">
        <v>-6.1210881857769753E-2</v>
      </c>
      <c r="F249" s="1" t="s">
        <v>6</v>
      </c>
    </row>
    <row r="250" spans="1:6">
      <c r="A250" s="1" t="s">
        <v>246</v>
      </c>
      <c r="B250" s="78">
        <v>77.876000000000005</v>
      </c>
      <c r="C250" s="78">
        <v>70.114527227447283</v>
      </c>
      <c r="D250" s="71">
        <v>-7.7614727725527217</v>
      </c>
      <c r="E250" s="87">
        <v>-9.9664502190054974E-2</v>
      </c>
      <c r="F250" s="1" t="s">
        <v>9</v>
      </c>
    </row>
    <row r="251" spans="1:6">
      <c r="A251" s="1" t="s">
        <v>291</v>
      </c>
      <c r="B251" s="76">
        <v>36.5</v>
      </c>
      <c r="C251" s="76">
        <v>28.524923436628953</v>
      </c>
      <c r="D251" s="72">
        <v>-7.9750765633710472</v>
      </c>
      <c r="E251" s="90">
        <v>-0.21849524831153555</v>
      </c>
      <c r="F251" s="1" t="s">
        <v>10</v>
      </c>
    </row>
    <row r="252" spans="1:6">
      <c r="A252" s="1" t="s">
        <v>317</v>
      </c>
      <c r="B252" s="78">
        <v>218.95100000000002</v>
      </c>
      <c r="C252" s="78">
        <v>210.86764130061255</v>
      </c>
      <c r="D252" s="71">
        <v>-8.0833586993874746</v>
      </c>
      <c r="E252" s="87">
        <v>-3.6918574016046847E-2</v>
      </c>
      <c r="F252" s="1" t="s">
        <v>7</v>
      </c>
    </row>
    <row r="253" spans="1:6">
      <c r="A253" s="1" t="s">
        <v>392</v>
      </c>
      <c r="B253" s="78">
        <v>402.73899999999998</v>
      </c>
      <c r="C253" s="78">
        <v>394.31563092882317</v>
      </c>
      <c r="D253" s="71">
        <v>-8.4233690711768077</v>
      </c>
      <c r="E253" s="94">
        <v>-2.0915205806184174E-2</v>
      </c>
      <c r="F253" s="1" t="s">
        <v>6</v>
      </c>
    </row>
    <row r="254" spans="1:6">
      <c r="A254" s="1" t="s">
        <v>266</v>
      </c>
      <c r="B254" s="78">
        <v>282</v>
      </c>
      <c r="C254" s="78">
        <v>273.16970859949618</v>
      </c>
      <c r="D254" s="71">
        <v>-8.8302914005038247</v>
      </c>
      <c r="E254" s="87">
        <v>-3.1313090072708598E-2</v>
      </c>
      <c r="F254" s="1" t="s">
        <v>11</v>
      </c>
    </row>
    <row r="255" spans="1:6">
      <c r="A255" s="1" t="s">
        <v>182</v>
      </c>
      <c r="B255" s="78">
        <v>14.1</v>
      </c>
      <c r="C255" s="78">
        <v>5.0371719316219155</v>
      </c>
      <c r="D255" s="71">
        <v>-9.0628280683780851</v>
      </c>
      <c r="E255" s="87">
        <v>-0.64275376371475779</v>
      </c>
      <c r="F255" s="1" t="s">
        <v>11</v>
      </c>
    </row>
    <row r="256" spans="1:6">
      <c r="A256" s="1" t="s">
        <v>241</v>
      </c>
      <c r="B256" s="78">
        <v>290.24499999999995</v>
      </c>
      <c r="C256" s="78">
        <v>281.15653217184661</v>
      </c>
      <c r="D256" s="71">
        <v>-9.0884678281533411</v>
      </c>
      <c r="E256" s="89">
        <v>-3.1313090072708723E-2</v>
      </c>
      <c r="F256" s="1" t="s">
        <v>6</v>
      </c>
    </row>
    <row r="257" spans="1:6">
      <c r="A257" s="1" t="s">
        <v>263</v>
      </c>
      <c r="B257" s="78">
        <v>85.363</v>
      </c>
      <c r="C257" s="78">
        <v>75.8433416127573</v>
      </c>
      <c r="D257" s="71">
        <v>-9.5196583872426999</v>
      </c>
      <c r="E257" s="87">
        <v>-0.11151972619569017</v>
      </c>
      <c r="F257" s="1" t="s">
        <v>9</v>
      </c>
    </row>
    <row r="258" spans="1:6">
      <c r="A258" s="1" t="s">
        <v>338</v>
      </c>
      <c r="B258" s="78">
        <v>17.3</v>
      </c>
      <c r="C258" s="78">
        <v>7.0723831293791548</v>
      </c>
      <c r="D258" s="71">
        <v>-10.227616870620846</v>
      </c>
      <c r="E258" s="87">
        <v>-0.59119172662548236</v>
      </c>
      <c r="F258" s="1" t="s">
        <v>10</v>
      </c>
    </row>
    <row r="259" spans="1:6">
      <c r="A259" s="1" t="s">
        <v>331</v>
      </c>
      <c r="B259" s="77">
        <v>328.23</v>
      </c>
      <c r="C259" s="77">
        <v>317.95210444543488</v>
      </c>
      <c r="D259" s="71">
        <v>-10.277895554565134</v>
      </c>
      <c r="E259" s="88">
        <v>-3.131309007270857E-2</v>
      </c>
      <c r="F259" s="1" t="s">
        <v>403</v>
      </c>
    </row>
    <row r="260" spans="1:6">
      <c r="A260" s="1" t="s">
        <v>411</v>
      </c>
      <c r="B260" s="76">
        <v>26</v>
      </c>
      <c r="C260" s="76">
        <v>12.689798520047518</v>
      </c>
      <c r="D260" s="72">
        <v>-13.310201479952482</v>
      </c>
      <c r="E260" s="90">
        <v>-0.51193082615201857</v>
      </c>
      <c r="F260" s="1" t="s">
        <v>11</v>
      </c>
    </row>
    <row r="261" spans="1:6">
      <c r="A261" s="1" t="s">
        <v>230</v>
      </c>
      <c r="B261" s="78">
        <v>-33.299999999999997</v>
      </c>
      <c r="C261" s="78">
        <v>-49.2092950243064</v>
      </c>
      <c r="D261" s="71">
        <v>-15.909295024306402</v>
      </c>
      <c r="E261" s="87">
        <v>0.47775660733652864</v>
      </c>
      <c r="F261" s="1" t="s">
        <v>12</v>
      </c>
    </row>
    <row r="262" spans="1:6">
      <c r="A262" s="1" t="s">
        <v>400</v>
      </c>
      <c r="B262" s="78">
        <v>15.2</v>
      </c>
      <c r="C262" s="78">
        <v>-0.96868690992729145</v>
      </c>
      <c r="D262" s="71">
        <v>-16.168686909927292</v>
      </c>
      <c r="E262" s="90">
        <v>-1.0637294019689008</v>
      </c>
      <c r="F262" s="1" t="s">
        <v>117</v>
      </c>
    </row>
    <row r="263" spans="1:6">
      <c r="A263" s="1" t="s">
        <v>313</v>
      </c>
      <c r="B263" s="76">
        <v>225.58199999999999</v>
      </c>
      <c r="C263" s="76">
        <v>209.12013011510368</v>
      </c>
      <c r="D263" s="72">
        <v>-16.461869884896316</v>
      </c>
      <c r="E263" s="90">
        <v>-7.297510388637532E-2</v>
      </c>
      <c r="F263" s="1" t="s">
        <v>403</v>
      </c>
    </row>
    <row r="264" spans="1:6">
      <c r="A264" s="1" t="s">
        <v>316</v>
      </c>
      <c r="B264" s="77">
        <v>310.90000000000003</v>
      </c>
      <c r="C264" s="77">
        <v>293.04038318283472</v>
      </c>
      <c r="D264" s="71">
        <v>-17.859616817165318</v>
      </c>
      <c r="E264" s="88">
        <v>-5.7444891660229383E-2</v>
      </c>
      <c r="F264" s="1" t="s">
        <v>7</v>
      </c>
    </row>
    <row r="265" spans="1:6">
      <c r="A265" s="1" t="s">
        <v>206</v>
      </c>
      <c r="B265" s="77">
        <v>348</v>
      </c>
      <c r="C265" s="77">
        <v>330.03647364677784</v>
      </c>
      <c r="D265" s="71">
        <v>-17.963526353222164</v>
      </c>
      <c r="E265" s="88">
        <v>-5.1619328601213113E-2</v>
      </c>
      <c r="F265" s="1" t="s">
        <v>403</v>
      </c>
    </row>
    <row r="266" spans="1:6">
      <c r="A266" s="1" t="s">
        <v>133</v>
      </c>
      <c r="B266" s="78">
        <v>136.9</v>
      </c>
      <c r="C266" s="78">
        <v>118.07421613794749</v>
      </c>
      <c r="D266" s="71">
        <v>-18.825783862052518</v>
      </c>
      <c r="E266" s="87">
        <v>-0.13751485655261153</v>
      </c>
      <c r="F266" s="1" t="s">
        <v>10</v>
      </c>
    </row>
    <row r="267" spans="1:6">
      <c r="A267" s="1" t="s">
        <v>170</v>
      </c>
      <c r="B267" s="76">
        <v>444.6</v>
      </c>
      <c r="C267" s="76">
        <v>423.89739178418273</v>
      </c>
      <c r="D267" s="72">
        <v>-20.702608215817293</v>
      </c>
      <c r="E267" s="90">
        <v>-4.656457088577888E-2</v>
      </c>
      <c r="F267" s="1" t="s">
        <v>7</v>
      </c>
    </row>
    <row r="268" spans="1:6">
      <c r="A268" s="1" t="s">
        <v>325</v>
      </c>
      <c r="B268" s="76">
        <v>119</v>
      </c>
      <c r="C268" s="76">
        <v>95.560963664327303</v>
      </c>
      <c r="D268" s="72">
        <v>-23.439036335672697</v>
      </c>
      <c r="E268" s="90">
        <v>-0.19696669189640922</v>
      </c>
      <c r="F268" s="1" t="s">
        <v>10</v>
      </c>
    </row>
    <row r="269" spans="1:6">
      <c r="A269" s="1" t="s">
        <v>320</v>
      </c>
      <c r="B269" s="78">
        <v>752.1</v>
      </c>
      <c r="C269" s="78">
        <v>728.54942495631587</v>
      </c>
      <c r="D269" s="71">
        <v>-23.550575043684148</v>
      </c>
      <c r="E269" s="87">
        <v>-3.1313090072708612E-2</v>
      </c>
      <c r="F269" s="1" t="s">
        <v>7</v>
      </c>
    </row>
    <row r="270" spans="1:6">
      <c r="A270" s="1" t="s">
        <v>154</v>
      </c>
      <c r="B270" s="78">
        <v>25.7</v>
      </c>
      <c r="C270" s="78">
        <v>0</v>
      </c>
      <c r="D270" s="71">
        <v>-25.7</v>
      </c>
      <c r="E270" s="90">
        <v>-1</v>
      </c>
      <c r="F270" s="1" t="s">
        <v>11</v>
      </c>
    </row>
    <row r="271" spans="1:6">
      <c r="A271" s="1" t="s">
        <v>114</v>
      </c>
      <c r="B271" s="77">
        <v>62.360999999999997</v>
      </c>
      <c r="C271" s="77">
        <v>33.710304465469747</v>
      </c>
      <c r="D271" s="71">
        <v>-28.65069553453025</v>
      </c>
      <c r="E271" s="88">
        <v>-0.45943290733840464</v>
      </c>
      <c r="F271" s="1" t="s">
        <v>12</v>
      </c>
    </row>
    <row r="272" spans="1:6">
      <c r="A272" s="1" t="s">
        <v>180</v>
      </c>
      <c r="B272" s="77">
        <v>302.59800000000001</v>
      </c>
      <c r="C272" s="77">
        <v>271.44835196055533</v>
      </c>
      <c r="D272" s="71">
        <v>-31.149648039444685</v>
      </c>
      <c r="E272" s="88">
        <v>-0.10294069372383388</v>
      </c>
      <c r="F272" s="1" t="s">
        <v>117</v>
      </c>
    </row>
    <row r="273" spans="1:6">
      <c r="A273" s="1" t="s">
        <v>217</v>
      </c>
      <c r="B273" s="78">
        <v>76.623999999999995</v>
      </c>
      <c r="C273" s="78">
        <v>44.323238250633146</v>
      </c>
      <c r="D273" s="71">
        <v>-32.300761749366849</v>
      </c>
      <c r="E273" s="87">
        <v>-0.42154888480589436</v>
      </c>
      <c r="F273" s="1" t="s">
        <v>117</v>
      </c>
    </row>
    <row r="274" spans="1:6">
      <c r="A274" s="1" t="s">
        <v>198</v>
      </c>
      <c r="B274" s="77">
        <v>129.85</v>
      </c>
      <c r="C274" s="77">
        <v>96.287478846772771</v>
      </c>
      <c r="D274" s="71">
        <v>-33.562521153227223</v>
      </c>
      <c r="E274" s="88">
        <v>-0.25847147595862324</v>
      </c>
      <c r="F274" s="1" t="s">
        <v>10</v>
      </c>
    </row>
    <row r="275" spans="1:6">
      <c r="A275" s="1" t="s">
        <v>142</v>
      </c>
      <c r="B275" s="78">
        <v>233.21899999999999</v>
      </c>
      <c r="C275" s="78">
        <v>197.63150336336602</v>
      </c>
      <c r="D275" s="71">
        <v>-35.587496636633972</v>
      </c>
      <c r="E275" s="87">
        <v>-0.15259261310885466</v>
      </c>
      <c r="F275" s="1" t="s">
        <v>117</v>
      </c>
    </row>
    <row r="276" spans="1:6">
      <c r="A276" s="1" t="s">
        <v>167</v>
      </c>
      <c r="B276" s="76">
        <v>127.2</v>
      </c>
      <c r="C276" s="76">
        <v>90.47535738720903</v>
      </c>
      <c r="D276" s="72">
        <v>-36.724642612790973</v>
      </c>
      <c r="E276" s="90">
        <v>-0.28871574381124976</v>
      </c>
      <c r="F276" s="1" t="s">
        <v>117</v>
      </c>
    </row>
    <row r="277" spans="1:6">
      <c r="A277" s="1" t="s">
        <v>249</v>
      </c>
      <c r="B277" s="76">
        <v>116</v>
      </c>
      <c r="C277" s="76">
        <v>77.49495279418332</v>
      </c>
      <c r="D277" s="72">
        <v>-38.50504720581668</v>
      </c>
      <c r="E277" s="90">
        <v>-0.33194006211910931</v>
      </c>
      <c r="F277" s="1" t="s">
        <v>10</v>
      </c>
    </row>
    <row r="278" spans="1:6">
      <c r="A278" s="1" t="s">
        <v>334</v>
      </c>
      <c r="B278" s="78">
        <v>99.41</v>
      </c>
      <c r="C278" s="78">
        <v>60.55068136573513</v>
      </c>
      <c r="D278" s="71">
        <v>-38.859318634264866</v>
      </c>
      <c r="E278" s="87">
        <v>-0.39089949335343394</v>
      </c>
      <c r="F278" s="1" t="s">
        <v>10</v>
      </c>
    </row>
    <row r="279" spans="1:6">
      <c r="A279" s="1" t="s">
        <v>285</v>
      </c>
      <c r="B279" s="78">
        <v>96.349000000000004</v>
      </c>
      <c r="C279" s="78">
        <v>57.346265067695647</v>
      </c>
      <c r="D279" s="71">
        <v>-39.002734932304357</v>
      </c>
      <c r="E279" s="87">
        <v>-0.40480684731864736</v>
      </c>
      <c r="F279" s="1" t="s">
        <v>117</v>
      </c>
    </row>
    <row r="280" spans="1:6">
      <c r="A280" s="1" t="s">
        <v>315</v>
      </c>
      <c r="B280" s="78">
        <v>102.312</v>
      </c>
      <c r="C280" s="78">
        <v>36.024497493286042</v>
      </c>
      <c r="D280" s="71">
        <v>-66.287502506713963</v>
      </c>
      <c r="E280" s="87">
        <v>-0.64789567701456297</v>
      </c>
      <c r="F280" s="1" t="s">
        <v>7</v>
      </c>
    </row>
    <row r="281" spans="1:6">
      <c r="A281" s="1" t="s">
        <v>238</v>
      </c>
      <c r="B281" s="78">
        <v>247</v>
      </c>
      <c r="C281" s="78">
        <v>150.93595087032091</v>
      </c>
      <c r="D281" s="71">
        <v>-96.064049129679091</v>
      </c>
      <c r="E281" s="87">
        <v>-0.38892327582866026</v>
      </c>
      <c r="F281" s="1" t="s">
        <v>10</v>
      </c>
    </row>
    <row r="282" spans="1:6">
      <c r="A282" s="1" t="s">
        <v>155</v>
      </c>
      <c r="B282" s="78">
        <v>304.12099999999998</v>
      </c>
      <c r="C282" s="78">
        <v>144.30044553731898</v>
      </c>
      <c r="D282" s="71">
        <v>-159.820554462681</v>
      </c>
      <c r="E282" s="87">
        <v>-0.52551633876871706</v>
      </c>
      <c r="F282" s="1" t="s">
        <v>403</v>
      </c>
    </row>
    <row r="283" spans="1:6">
      <c r="A283" s="1" t="s">
        <v>202</v>
      </c>
      <c r="B283" s="78">
        <v>7094.5649999999996</v>
      </c>
      <c r="C283" s="78">
        <v>6910.5029538004765</v>
      </c>
      <c r="D283" s="71">
        <v>-184.06204619952314</v>
      </c>
      <c r="E283" s="87">
        <v>-2.5944091878716054E-2</v>
      </c>
      <c r="F283" s="1" t="s">
        <v>7</v>
      </c>
    </row>
    <row r="284" spans="1:6">
      <c r="A284" s="1" t="s">
        <v>242</v>
      </c>
      <c r="B284" s="77">
        <v>744.25200000000007</v>
      </c>
      <c r="C284" s="77">
        <v>549.70172946335003</v>
      </c>
      <c r="D284" s="71">
        <v>-194.55027053665003</v>
      </c>
      <c r="E284" s="88">
        <v>-0.26140375912547098</v>
      </c>
      <c r="F284" s="1" t="s">
        <v>7</v>
      </c>
    </row>
    <row r="285" spans="1:6">
      <c r="A285" s="1" t="s">
        <v>135</v>
      </c>
      <c r="B285" s="77">
        <v>-80</v>
      </c>
      <c r="C285" s="77">
        <v>-306.58940699198774</v>
      </c>
      <c r="D285" s="71">
        <v>-226.58940699198774</v>
      </c>
      <c r="E285" s="88">
        <v>2.8323675873998466</v>
      </c>
      <c r="F285" s="1" t="s">
        <v>403</v>
      </c>
    </row>
  </sheetData>
  <sortState xmlns:xlrd2="http://schemas.microsoft.com/office/spreadsheetml/2017/richdata2" ref="A5:F285">
    <sortCondition descending="1" ref="D5:D285"/>
  </sortState>
  <hyperlinks>
    <hyperlink ref="A1" location="Contents!A1" display="Contents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workbookViewId="0">
      <selection activeCell="I13" sqref="I13"/>
    </sheetView>
  </sheetViews>
  <sheetFormatPr defaultRowHeight="15.5"/>
  <sheetData>
    <row r="1" spans="1:16">
      <c r="B1" t="s">
        <v>349</v>
      </c>
      <c r="C1" t="s">
        <v>350</v>
      </c>
      <c r="D1" t="s">
        <v>351</v>
      </c>
      <c r="E1" t="s">
        <v>352</v>
      </c>
      <c r="F1" t="s">
        <v>353</v>
      </c>
      <c r="G1" t="s">
        <v>354</v>
      </c>
      <c r="H1" t="s">
        <v>355</v>
      </c>
      <c r="I1" t="s">
        <v>356</v>
      </c>
      <c r="J1" t="s">
        <v>357</v>
      </c>
      <c r="K1" t="s">
        <v>358</v>
      </c>
      <c r="L1" t="s">
        <v>359</v>
      </c>
      <c r="M1" t="s">
        <v>360</v>
      </c>
      <c r="N1" t="s">
        <v>361</v>
      </c>
      <c r="O1" t="s">
        <v>362</v>
      </c>
      <c r="P1" t="s">
        <v>386</v>
      </c>
    </row>
    <row r="2" spans="1:16">
      <c r="A2" t="s">
        <v>349</v>
      </c>
      <c r="B2">
        <v>85.514099999999999</v>
      </c>
      <c r="C2">
        <v>86.455500000000001</v>
      </c>
      <c r="D2">
        <v>87.144000000000005</v>
      </c>
      <c r="E2">
        <v>88.933099999999996</v>
      </c>
      <c r="F2">
        <v>90.416200000000003</v>
      </c>
      <c r="G2">
        <v>92.031499999999994</v>
      </c>
      <c r="H2">
        <v>94.424800000000005</v>
      </c>
      <c r="I2">
        <v>100.4757</v>
      </c>
      <c r="J2">
        <v>100</v>
      </c>
      <c r="K2">
        <v>104.85935591975554</v>
      </c>
      <c r="L2">
        <v>108.24896552759877</v>
      </c>
      <c r="M2">
        <v>109.67283121102385</v>
      </c>
      <c r="N2">
        <v>110.25622095699775</v>
      </c>
      <c r="O2">
        <v>111.59667993638803</v>
      </c>
      <c r="P2">
        <v>113.60182885739658</v>
      </c>
    </row>
    <row r="3" spans="1:16">
      <c r="A3" t="s">
        <v>350</v>
      </c>
      <c r="B3">
        <v>86.455500000000001</v>
      </c>
    </row>
    <row r="4" spans="1:16">
      <c r="A4" t="s">
        <v>351</v>
      </c>
      <c r="B4">
        <v>87.144000000000005</v>
      </c>
    </row>
    <row r="5" spans="1:16">
      <c r="A5" t="s">
        <v>352</v>
      </c>
      <c r="B5">
        <v>88.933099999999996</v>
      </c>
      <c r="E5" s="29"/>
      <c r="F5" s="29"/>
    </row>
    <row r="6" spans="1:16">
      <c r="A6" t="s">
        <v>353</v>
      </c>
      <c r="B6">
        <v>90.416200000000003</v>
      </c>
      <c r="E6" s="26"/>
      <c r="F6" s="26"/>
    </row>
    <row r="7" spans="1:16">
      <c r="A7" t="s">
        <v>354</v>
      </c>
      <c r="B7">
        <v>92.031499999999994</v>
      </c>
      <c r="E7" s="27"/>
      <c r="F7" s="27"/>
    </row>
    <row r="8" spans="1:16">
      <c r="A8" t="s">
        <v>355</v>
      </c>
      <c r="B8">
        <v>94.424800000000005</v>
      </c>
      <c r="E8" s="27"/>
      <c r="F8" s="27"/>
    </row>
    <row r="9" spans="1:16">
      <c r="A9" t="s">
        <v>356</v>
      </c>
      <c r="B9">
        <v>100.4757</v>
      </c>
      <c r="E9" s="27"/>
      <c r="F9" s="27"/>
    </row>
    <row r="10" spans="1:16">
      <c r="A10" t="s">
        <v>357</v>
      </c>
      <c r="B10">
        <v>100</v>
      </c>
      <c r="E10" s="28"/>
      <c r="F10" s="28"/>
    </row>
    <row r="11" spans="1:16">
      <c r="A11" t="s">
        <v>358</v>
      </c>
      <c r="B11">
        <v>104.85935591975554</v>
      </c>
      <c r="E11" s="27"/>
      <c r="F11" s="27"/>
    </row>
    <row r="12" spans="1:16">
      <c r="A12" t="s">
        <v>359</v>
      </c>
      <c r="B12">
        <v>108.24896552759877</v>
      </c>
      <c r="E12" s="27"/>
      <c r="F12" s="27"/>
    </row>
    <row r="13" spans="1:16">
      <c r="A13" t="s">
        <v>360</v>
      </c>
      <c r="B13">
        <v>109.67283121102385</v>
      </c>
      <c r="E13" s="27"/>
      <c r="F13" s="27"/>
    </row>
    <row r="14" spans="1:16">
      <c r="A14" t="s">
        <v>361</v>
      </c>
      <c r="B14">
        <v>110.25622095699775</v>
      </c>
      <c r="E14" s="28"/>
      <c r="F14" s="28"/>
    </row>
    <row r="15" spans="1:16">
      <c r="A15" t="s">
        <v>362</v>
      </c>
      <c r="B15">
        <v>111.59667993638803</v>
      </c>
      <c r="E15" s="28"/>
      <c r="F15" s="28"/>
    </row>
    <row r="16" spans="1:16">
      <c r="A16" t="s">
        <v>386</v>
      </c>
      <c r="B16">
        <v>113.60182885739658</v>
      </c>
      <c r="E16" s="26"/>
      <c r="F16" s="26"/>
    </row>
    <row r="17" spans="1:6">
      <c r="E17" s="30"/>
      <c r="F17" s="30"/>
    </row>
    <row r="23" spans="1:6">
      <c r="A23" s="1"/>
      <c r="B23" s="1"/>
    </row>
    <row r="24" spans="1:6">
      <c r="A24" s="31"/>
      <c r="B24" s="31"/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c engagement document" ma:contentTypeID="0x0101005E5DD8656D982041A2F2278B8806232B1A008FB6D24D8133DE41BCB01AB7C99F996D" ma:contentTypeVersion="5" ma:contentTypeDescription="Activities involved in public engagement" ma:contentTypeScope="" ma:versionID="514b98f5dd2f96b6316dca6a7a61af71">
  <xsd:schema xmlns:xsd="http://www.w3.org/2001/XMLSchema" xmlns:xs="http://www.w3.org/2001/XMLSchema" xmlns:p="http://schemas.microsoft.com/office/2006/metadata/properties" xmlns:ns2="2aae4b3d-89b0-4287-b514-253578f20458" xmlns:ns3="ba1e2775-c5f7-4c38-89d0-c2a519a4d58b" targetNamespace="http://schemas.microsoft.com/office/2006/metadata/properties" ma:root="true" ma:fieldsID="8f43e45069afa14458125ee3ad733332" ns2:_="" ns3:_="">
    <xsd:import namespace="2aae4b3d-89b0-4287-b514-253578f20458"/>
    <xsd:import namespace="ba1e2775-c5f7-4c38-89d0-c2a519a4d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a2d3fbb5bda47118db6a0a97a3a64c7" minOccurs="0"/>
                <xsd:element ref="ns2:gd3e280c44c043e38ab992083fd5c2f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e4b3d-89b0-4287-b514-253578f2045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4c4abfa-39f0-42b9-9850-fff322a5406d}" ma:internalName="TaxCatchAll" ma:showField="CatchAllData" ma:web="ba1e2775-c5f7-4c38-89d0-c2a519a4d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4c4abfa-39f0-42b9-9850-fff322a5406d}" ma:internalName="TaxCatchAllLabel" ma:readOnly="true" ma:showField="CatchAllDataLabel" ma:web="ba1e2775-c5f7-4c38-89d0-c2a519a4d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2d3fbb5bda47118db6a0a97a3a64c7" ma:index="10" nillable="true" ma:taxonomy="true" ma:internalName="ha2d3fbb5bda47118db6a0a97a3a64c7" ma:taxonomyFieldName="Security_x0020_marking" ma:displayName="Security marking" ma:default="" ma:fieldId="{1a2d3fbb-5bda-4711-8db6-a0a97a3a64c7}" ma:sspId="dae72980-c616-4350-b1f0-944e8da80af3" ma:termSetId="2101e3b3-ab6a-42f9-8e9e-f64b3905e49a" ma:anchorId="13ac7dcf-f3a2-4d0b-9e80-dd4d34be5e4c" ma:open="false" ma:isKeyword="false">
      <xsd:complexType>
        <xsd:sequence>
          <xsd:element ref="pc:Terms" minOccurs="0" maxOccurs="1"/>
        </xsd:sequence>
      </xsd:complexType>
    </xsd:element>
    <xsd:element name="gd3e280c44c043e38ab992083fd5c2fd" ma:index="12" nillable="true" ma:taxonomy="true" ma:internalName="gd3e280c44c043e38ab992083fd5c2fd" ma:taxonomyFieldName="Security_x0020_caveat" ma:displayName="Security caveat" ma:default="" ma:fieldId="{0d3e280c-44c0-43e3-8ab9-92083fd5c2fd}" ma:taxonomyMulti="true" ma:sspId="dae72980-c616-4350-b1f0-944e8da80af3" ma:termSetId="2101e3b3-ab6a-42f9-8e9e-f64b3905e49a" ma:anchorId="6fc02b3e-bb1c-4c4e-a2fe-3cc73cb9b89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e2775-c5f7-4c38-89d0-c2a519a4d58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ae4b3d-89b0-4287-b514-253578f20458" xsi:nil="true"/>
    <gd3e280c44c043e38ab992083fd5c2fd xmlns="2aae4b3d-89b0-4287-b514-253578f20458">
      <Terms xmlns="http://schemas.microsoft.com/office/infopath/2007/PartnerControls"/>
    </gd3e280c44c043e38ab992083fd5c2fd>
    <ha2d3fbb5bda47118db6a0a97a3a64c7 xmlns="2aae4b3d-89b0-4287-b514-253578f20458">
      <Terms xmlns="http://schemas.microsoft.com/office/infopath/2007/PartnerControls"/>
    </ha2d3fbb5bda47118db6a0a97a3a64c7>
    <_dlc_DocId xmlns="ba1e2775-c5f7-4c38-89d0-c2a519a4d58b">SPICE-2077297948-507</_dlc_DocId>
    <_dlc_DocIdUrl xmlns="ba1e2775-c5f7-4c38-89d0-c2a519a4d58b">
      <Url>https://scottish4.sharepoint.com/sites/office-spice/_layouts/15/DocIdRedir.aspx?ID=SPICE-2077297948-507</Url>
      <Description>SPICE-2077297948-507</Description>
    </_dlc_DocIdUrl>
  </documentManagement>
</p:properties>
</file>

<file path=customXml/item6.xml><?xml version="1.0" encoding="utf-8"?>
<?mso-contentType ?>
<SharedContentType xmlns="Microsoft.SharePoint.Taxonomy.ContentTypeSync" SourceId="dae72980-c616-4350-b1f0-944e8da80af3" ContentTypeId="0x0101005E5DD8656D982041A2F2278B8806232B1A" PreviousValue="false" LastSyncTimeStamp="2022-02-09T13:25:50.493Z"/>
</file>

<file path=customXml/itemProps1.xml><?xml version="1.0" encoding="utf-8"?>
<ds:datastoreItem xmlns:ds="http://schemas.openxmlformats.org/officeDocument/2006/customXml" ds:itemID="{1F178FE2-3E03-49EB-A359-B4B701E546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99BE5-3FF8-4374-9C11-62DE5BD4CB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DC6F2EC-16F8-4861-9951-962AFF319450}"/>
</file>

<file path=customXml/itemProps4.xml><?xml version="1.0" encoding="utf-8"?>
<ds:datastoreItem xmlns:ds="http://schemas.openxmlformats.org/officeDocument/2006/customXml" ds:itemID="{8CD527A8-0B29-46BF-9093-2DB95EF21B6D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3FD1938-3247-4E22-8E2F-015C159A78EB}">
  <ds:schemaRefs>
    <ds:schemaRef ds:uri="http://schemas.microsoft.com/office/2006/documentManagement/types"/>
    <ds:schemaRef ds:uri="ba1e2775-c5f7-4c38-89d0-c2a519a4d58b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2aae4b3d-89b0-4287-b514-253578f20458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4CCA0CCA-6A8B-44BA-B7BD-58B60AC69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Contents</vt:lpstr>
      <vt:lpstr>TME, Resource, Capital and AME</vt:lpstr>
      <vt:lpstr>Level 2 2013-14 to 2020-21 cash</vt:lpstr>
      <vt:lpstr>Level 2 2013-14 to 2020-21 real</vt:lpstr>
      <vt:lpstr>Level 3 ranked by change</vt:lpstr>
      <vt:lpstr>Deflators</vt:lpstr>
      <vt:lpstr>Contents!Print_Area</vt:lpstr>
      <vt:lpstr>'Level 2 2013-14 to 2020-21 cash'!Print_Area</vt:lpstr>
      <vt:lpstr>'Level 2 2013-14 to 2020-21 real'!Print_Area</vt:lpstr>
      <vt:lpstr>'Level 3 ranked by change'!T5_Culture___External_Affairs</vt:lpstr>
      <vt:lpstr>'Level 3 ranked by change'!T5_Education___Lifelong_Learning</vt:lpstr>
      <vt:lpstr>'Level 3 ranked by change'!T5_Finance__Employment___Sustainable_Growth</vt:lpstr>
      <vt:lpstr>'Level 3 ranked by change'!T5_Justice</vt:lpstr>
      <vt:lpstr>'Level 3 ranked by change'!T5_Rural_Affairs_and_the_Environment</vt:lpstr>
      <vt:lpstr>'Level 3 ranked by change'!T5_Total_Administration</vt:lpstr>
      <vt:lpstr>'Level 3 ranked by change'!T5_Total_Crown_Office___Procurator_Fiscal</vt:lpstr>
      <vt:lpstr>'Level 3 ranked by change'!T5_Total_Local_Government</vt:lpstr>
      <vt:lpstr>'Level 3 ranked by change'!T5_Total_Scottish_Parliament___Audit</vt:lpstr>
      <vt:lpstr>Table_1__Departmental_Expenditure_Limits_Cash_Terms</vt:lpstr>
      <vt:lpstr>Table_1__Total_Managed_Expenditure_Cash_Terms</vt:lpstr>
      <vt:lpstr>Table_2__Departmental_Expenditure_Limits_Real_Terms__2012_13_prices</vt:lpstr>
      <vt:lpstr>Table_2__Total_Managed_Expenditure_Real_Terms__2013_14_prices</vt:lpstr>
      <vt:lpstr>Table_3__Annually_Managed_Expenditure_Cash_Terms</vt:lpstr>
      <vt:lpstr>Table_3__Departmental_Expenditure_Limits_Cash_Terms</vt:lpstr>
      <vt:lpstr>Table_4__Annually_Managed_Expenditure_Real_Terms___2012_13_prices</vt:lpstr>
      <vt:lpstr>Table_4__Departmental_Expenditure_Limits_Real_Terms__2013_14_prices</vt:lpstr>
      <vt:lpstr>Table_5__Annually_Managed_Expenditure_Cash_Terms</vt:lpstr>
      <vt:lpstr>'Level 3 ranked by change'!Table_5__Departmental_Expenditure_Limits__Capital_Resource_Split</vt:lpstr>
      <vt:lpstr>Table_6__Annually_Managed_Expenditure_Real_Terms__2013_14_prices</vt:lpstr>
      <vt:lpstr>'Level 3 ranked by change'!Table_6__Comparison_2002_03_to_2014_15_Cash_Terms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Aiton A (Andrew)</dc:creator>
  <cp:keywords/>
  <dc:description/>
  <cp:lastModifiedBy>Aiton A (Andrew)</cp:lastModifiedBy>
  <cp:revision/>
  <dcterms:created xsi:type="dcterms:W3CDTF">2013-08-30T14:09:52Z</dcterms:created>
  <dcterms:modified xsi:type="dcterms:W3CDTF">2023-07-14T14:22:26Z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0x0101005E5DD8656D982041A2F2278B8806232B1A008FB6D24D8133DE41BCB01AB7C99F996D</vt:lpwstr>
  </property>
  <property fmtid="{D5CDD505-2E9C-101B-9397-08002B2CF9AE}" pid="3" name="Order">
    <vt:r8>7800</vt:r8>
  </property>
  <property fmtid="{D5CDD505-2E9C-101B-9397-08002B2CF9AE}" pid="4" name="Record classification">
    <vt:lpwstr>23;#Unclassified|381d36ad-23bc-46e4-9776-972bc0abd4b2</vt:lpwstr>
  </property>
  <property fmtid="{D5CDD505-2E9C-101B-9397-08002B2CF9AE}" pid="5" name="Security caveat">
    <vt:lpwstr/>
  </property>
  <property fmtid="{D5CDD505-2E9C-101B-9397-08002B2CF9AE}" pid="6" name="Security marking">
    <vt:lpwstr/>
  </property>
  <property fmtid="{D5CDD505-2E9C-101B-9397-08002B2CF9AE}" pid="7" name="_dlc_DocIdItemGuid">
    <vt:lpwstr>620cc10b-76dd-4a5b-9aa7-c39235b4edb4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</Properties>
</file>