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C677523\Documents\SPICe\"/>
    </mc:Choice>
  </mc:AlternateContent>
  <xr:revisionPtr revIDLastSave="0" documentId="13_ncr:1_{DD0A253D-BCC7-4A44-85B0-C7792D06FA32}" xr6:coauthVersionLast="36" xr6:coauthVersionMax="36" xr10:uidLastSave="{00000000-0000-0000-0000-000000000000}"/>
  <bookViews>
    <workbookView xWindow="-120" yWindow="-120" windowWidth="20640" windowHeight="11160" firstSheet="4" activeTab="9" xr2:uid="{00000000-000D-0000-FFFF-FFFF00000000}"/>
  </bookViews>
  <sheets>
    <sheet name="Contents" sheetId="5" r:id="rId1"/>
    <sheet name="COVID 19 " sheetId="11" r:id="rId2"/>
    <sheet name="2020" sheetId="10" r:id="rId3"/>
    <sheet name="2019" sheetId="9" r:id="rId4"/>
    <sheet name="2018 - AB" sheetId="8" r:id="rId5"/>
    <sheet name="2017 - AB" sheetId="7" r:id="rId6"/>
    <sheet name="2017 - SB" sheetId="6" r:id="rId7"/>
    <sheet name="2016 - AS" sheetId="2" r:id="rId8"/>
    <sheet name="2016 - Budget" sheetId="3" r:id="rId9"/>
    <sheet name="2015 - Spending Review" sheetId="4" r:id="rId10"/>
  </sheets>
  <externalReferences>
    <externalReference r:id="rId11"/>
  </externalReferences>
  <definedNames>
    <definedName name="_xlnm._FilterDatabase" localSheetId="7" hidden="1">'2016 - AS'!$A$2:$P$65</definedName>
    <definedName name="_xlnm._FilterDatabase" localSheetId="2" hidden="1">'2020'!$A$24:$E$24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0" l="1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5" i="10"/>
  <c r="G55" i="9"/>
  <c r="G56" i="9"/>
  <c r="G54" i="9"/>
  <c r="F54" i="9"/>
  <c r="G53" i="9"/>
  <c r="F53" i="9"/>
  <c r="G52" i="9"/>
  <c r="F52" i="9"/>
  <c r="G51" i="9"/>
  <c r="F51" i="9"/>
  <c r="G50" i="9"/>
  <c r="F50" i="9"/>
  <c r="G49" i="9"/>
  <c r="F49" i="9"/>
  <c r="G48" i="9"/>
  <c r="F48" i="9"/>
  <c r="G47" i="9"/>
  <c r="F47" i="9"/>
  <c r="G46" i="9"/>
  <c r="F46" i="9"/>
  <c r="G45" i="9"/>
  <c r="F45" i="9"/>
  <c r="G44" i="9"/>
  <c r="F44" i="9"/>
  <c r="G43" i="9"/>
  <c r="F4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F6" i="9"/>
  <c r="G6" i="9"/>
  <c r="F7" i="9"/>
  <c r="G7" i="9"/>
  <c r="F8" i="9"/>
  <c r="G8" i="9"/>
  <c r="F9" i="9"/>
  <c r="G9" i="9"/>
  <c r="F10" i="9"/>
  <c r="G10" i="9"/>
  <c r="F11" i="9"/>
  <c r="G11" i="9"/>
  <c r="F12" i="9"/>
  <c r="G12" i="9"/>
  <c r="F13" i="9"/>
  <c r="G13" i="9"/>
  <c r="F14" i="9"/>
  <c r="G14" i="9"/>
  <c r="F15" i="9"/>
  <c r="G15" i="9"/>
  <c r="F16" i="9"/>
  <c r="G16" i="9"/>
  <c r="F17" i="9"/>
  <c r="G17" i="9"/>
  <c r="F18" i="9"/>
  <c r="G18" i="9"/>
  <c r="F19" i="9"/>
  <c r="G19" i="9"/>
  <c r="F20" i="9"/>
  <c r="G20" i="9"/>
  <c r="F21" i="9"/>
  <c r="G21" i="9"/>
  <c r="F22" i="9"/>
  <c r="G22" i="9"/>
  <c r="F23" i="9"/>
  <c r="G23" i="9"/>
  <c r="F24" i="9"/>
  <c r="G24" i="9"/>
  <c r="F25" i="9"/>
  <c r="G25" i="9"/>
  <c r="F26" i="9"/>
  <c r="G26" i="9"/>
  <c r="F27" i="9"/>
  <c r="G27" i="9"/>
  <c r="F28" i="9"/>
  <c r="G28" i="9"/>
  <c r="G5" i="9"/>
  <c r="F5" i="9"/>
  <c r="R92" i="4"/>
  <c r="S92" i="4" s="1"/>
  <c r="T92" i="4" s="1"/>
  <c r="U92" i="4" s="1"/>
  <c r="U89" i="4"/>
  <c r="T89" i="4"/>
  <c r="S89" i="4"/>
  <c r="R89" i="4"/>
  <c r="Q89" i="4"/>
  <c r="U88" i="4"/>
  <c r="T88" i="4"/>
  <c r="S88" i="4"/>
  <c r="R88" i="4"/>
  <c r="Q88" i="4"/>
  <c r="M87" i="4"/>
  <c r="U87" i="4"/>
  <c r="L87" i="4"/>
  <c r="T87" i="4" s="1"/>
  <c r="K87" i="4"/>
  <c r="S87" i="4"/>
  <c r="J87" i="4"/>
  <c r="R87" i="4" s="1"/>
  <c r="I87" i="4"/>
  <c r="Q87" i="4" s="1"/>
  <c r="U86" i="4"/>
  <c r="T86" i="4"/>
  <c r="S86" i="4"/>
  <c r="R86" i="4"/>
  <c r="Q86" i="4"/>
  <c r="U85" i="4"/>
  <c r="T85" i="4"/>
  <c r="S85" i="4"/>
  <c r="R85" i="4"/>
  <c r="Q85" i="4"/>
  <c r="U84" i="4"/>
  <c r="T84" i="4"/>
  <c r="S84" i="4"/>
  <c r="R84" i="4"/>
  <c r="Q84" i="4"/>
  <c r="U74" i="4"/>
  <c r="T74" i="4"/>
  <c r="K74" i="4"/>
  <c r="S74" i="4" s="1"/>
  <c r="J74" i="4"/>
  <c r="R74" i="4" s="1"/>
  <c r="I74" i="4"/>
  <c r="Q74" i="4" s="1"/>
  <c r="M72" i="4"/>
  <c r="U72" i="4" s="1"/>
  <c r="L72" i="4"/>
  <c r="T72" i="4" s="1"/>
  <c r="K72" i="4"/>
  <c r="S72" i="4" s="1"/>
  <c r="J72" i="4"/>
  <c r="R72" i="4" s="1"/>
  <c r="I72" i="4"/>
  <c r="Q72" i="4" s="1"/>
  <c r="U71" i="4"/>
  <c r="T71" i="4"/>
  <c r="S71" i="4"/>
  <c r="R71" i="4"/>
  <c r="Q71" i="4"/>
  <c r="M70" i="4"/>
  <c r="U70" i="4" s="1"/>
  <c r="L70" i="4"/>
  <c r="T70" i="4" s="1"/>
  <c r="K70" i="4"/>
  <c r="S70" i="4" s="1"/>
  <c r="J70" i="4"/>
  <c r="R70" i="4" s="1"/>
  <c r="I70" i="4"/>
  <c r="Q70" i="4" s="1"/>
  <c r="M69" i="4"/>
  <c r="U69" i="4" s="1"/>
  <c r="L69" i="4"/>
  <c r="T69" i="4" s="1"/>
  <c r="K69" i="4"/>
  <c r="S69" i="4" s="1"/>
  <c r="J69" i="4"/>
  <c r="R69" i="4" s="1"/>
  <c r="I69" i="4"/>
  <c r="Q69" i="4" s="1"/>
  <c r="M68" i="4"/>
  <c r="U68" i="4" s="1"/>
  <c r="L68" i="4"/>
  <c r="T68" i="4" s="1"/>
  <c r="K68" i="4"/>
  <c r="S68" i="4" s="1"/>
  <c r="J68" i="4"/>
  <c r="R68" i="4" s="1"/>
  <c r="I68" i="4"/>
  <c r="Q68" i="4" s="1"/>
  <c r="M67" i="4"/>
  <c r="U67" i="4" s="1"/>
  <c r="L67" i="4"/>
  <c r="T67" i="4" s="1"/>
  <c r="K67" i="4"/>
  <c r="S67" i="4" s="1"/>
  <c r="J67" i="4"/>
  <c r="R67" i="4" s="1"/>
  <c r="I67" i="4"/>
  <c r="Q67" i="4" s="1"/>
  <c r="L64" i="4"/>
  <c r="T64" i="4" s="1"/>
  <c r="M64" i="4"/>
  <c r="U64" i="4" s="1"/>
  <c r="K64" i="4"/>
  <c r="S64" i="4" s="1"/>
  <c r="J64" i="4"/>
  <c r="R64" i="4" s="1"/>
  <c r="I64" i="4"/>
  <c r="Q64" i="4" s="1"/>
  <c r="M63" i="4"/>
  <c r="U63" i="4" s="1"/>
  <c r="L63" i="4"/>
  <c r="T63" i="4" s="1"/>
  <c r="K63" i="4"/>
  <c r="S63" i="4" s="1"/>
  <c r="J63" i="4"/>
  <c r="R63" i="4" s="1"/>
  <c r="I63" i="4"/>
  <c r="Q63" i="4" s="1"/>
  <c r="L62" i="4"/>
  <c r="T62" i="4" s="1"/>
  <c r="M62" i="4"/>
  <c r="U62" i="4" s="1"/>
  <c r="K62" i="4"/>
  <c r="S62" i="4" s="1"/>
  <c r="J62" i="4"/>
  <c r="R62" i="4" s="1"/>
  <c r="I62" i="4"/>
  <c r="Q62" i="4" s="1"/>
  <c r="M61" i="4"/>
  <c r="U61" i="4" s="1"/>
  <c r="L61" i="4"/>
  <c r="T61" i="4" s="1"/>
  <c r="K61" i="4"/>
  <c r="S61" i="4" s="1"/>
  <c r="J61" i="4"/>
  <c r="R61" i="4" s="1"/>
  <c r="I61" i="4"/>
  <c r="Q61" i="4" s="1"/>
  <c r="M60" i="4"/>
  <c r="U60" i="4" s="1"/>
  <c r="L60" i="4"/>
  <c r="T60" i="4" s="1"/>
  <c r="K60" i="4"/>
  <c r="S60" i="4" s="1"/>
  <c r="J60" i="4"/>
  <c r="R60" i="4" s="1"/>
  <c r="I60" i="4"/>
  <c r="Q60" i="4" s="1"/>
  <c r="M59" i="4"/>
  <c r="U59" i="4" s="1"/>
  <c r="L59" i="4"/>
  <c r="T59" i="4" s="1"/>
  <c r="K59" i="4"/>
  <c r="S59" i="4" s="1"/>
  <c r="J59" i="4"/>
  <c r="R59" i="4" s="1"/>
  <c r="I59" i="4"/>
  <c r="Q59" i="4" s="1"/>
  <c r="M58" i="4"/>
  <c r="U58" i="4" s="1"/>
  <c r="L58" i="4"/>
  <c r="T58" i="4" s="1"/>
  <c r="K58" i="4"/>
  <c r="S58" i="4" s="1"/>
  <c r="J58" i="4"/>
  <c r="R58" i="4" s="1"/>
  <c r="I58" i="4"/>
  <c r="Q58" i="4" s="1"/>
  <c r="M57" i="4"/>
  <c r="U57" i="4" s="1"/>
  <c r="L57" i="4"/>
  <c r="T57" i="4" s="1"/>
  <c r="K57" i="4"/>
  <c r="S57" i="4" s="1"/>
  <c r="J57" i="4"/>
  <c r="R57" i="4" s="1"/>
  <c r="I57" i="4"/>
  <c r="Q57" i="4" s="1"/>
  <c r="L56" i="4"/>
  <c r="T56" i="4" s="1"/>
  <c r="M56" i="4"/>
  <c r="U56" i="4" s="1"/>
  <c r="K56" i="4"/>
  <c r="S56" i="4" s="1"/>
  <c r="J56" i="4"/>
  <c r="R56" i="4" s="1"/>
  <c r="I56" i="4"/>
  <c r="Q56" i="4" s="1"/>
  <c r="M55" i="4"/>
  <c r="U55" i="4" s="1"/>
  <c r="L55" i="4"/>
  <c r="T55" i="4" s="1"/>
  <c r="K55" i="4"/>
  <c r="S55" i="4" s="1"/>
  <c r="J55" i="4"/>
  <c r="R55" i="4" s="1"/>
  <c r="I55" i="4"/>
  <c r="Q55" i="4" s="1"/>
  <c r="L54" i="4"/>
  <c r="T54" i="4" s="1"/>
  <c r="M54" i="4"/>
  <c r="U54" i="4" s="1"/>
  <c r="K54" i="4"/>
  <c r="S54" i="4" s="1"/>
  <c r="J54" i="4"/>
  <c r="R54" i="4" s="1"/>
  <c r="I54" i="4"/>
  <c r="Q54" i="4" s="1"/>
  <c r="M53" i="4"/>
  <c r="U53" i="4" s="1"/>
  <c r="L53" i="4"/>
  <c r="T53" i="4" s="1"/>
  <c r="K53" i="4"/>
  <c r="S53" i="4" s="1"/>
  <c r="J53" i="4"/>
  <c r="R53" i="4" s="1"/>
  <c r="I53" i="4"/>
  <c r="Q53" i="4" s="1"/>
  <c r="M52" i="4"/>
  <c r="U52" i="4" s="1"/>
  <c r="L52" i="4"/>
  <c r="T52" i="4" s="1"/>
  <c r="K52" i="4"/>
  <c r="S52" i="4" s="1"/>
  <c r="J52" i="4"/>
  <c r="R52" i="4" s="1"/>
  <c r="I52" i="4"/>
  <c r="Q52" i="4" s="1"/>
  <c r="M51" i="4"/>
  <c r="U51" i="4" s="1"/>
  <c r="L51" i="4"/>
  <c r="T51" i="4" s="1"/>
  <c r="K51" i="4"/>
  <c r="S51" i="4" s="1"/>
  <c r="J51" i="4"/>
  <c r="R51" i="4" s="1"/>
  <c r="I51" i="4"/>
  <c r="Q51" i="4" s="1"/>
  <c r="M50" i="4"/>
  <c r="U50" i="4" s="1"/>
  <c r="L50" i="4"/>
  <c r="T50" i="4" s="1"/>
  <c r="K50" i="4"/>
  <c r="S50" i="4" s="1"/>
  <c r="J50" i="4"/>
  <c r="R50" i="4" s="1"/>
  <c r="I50" i="4"/>
  <c r="Q50" i="4" s="1"/>
  <c r="M49" i="4"/>
  <c r="U49" i="4" s="1"/>
  <c r="L49" i="4"/>
  <c r="T49" i="4" s="1"/>
  <c r="K49" i="4"/>
  <c r="S49" i="4" s="1"/>
  <c r="J49" i="4"/>
  <c r="R49" i="4" s="1"/>
  <c r="I49" i="4"/>
  <c r="Q49" i="4" s="1"/>
  <c r="L48" i="4"/>
  <c r="T48" i="4" s="1"/>
  <c r="M48" i="4"/>
  <c r="U48" i="4" s="1"/>
  <c r="K48" i="4"/>
  <c r="S48" i="4" s="1"/>
  <c r="J48" i="4"/>
  <c r="R48" i="4" s="1"/>
  <c r="I48" i="4"/>
  <c r="Q48" i="4" s="1"/>
  <c r="R43" i="4"/>
  <c r="Q43" i="4"/>
  <c r="P43" i="4"/>
  <c r="O43" i="4"/>
  <c r="K38" i="4"/>
  <c r="R38" i="4" s="1"/>
  <c r="J38" i="4"/>
  <c r="Q38" i="4" s="1"/>
  <c r="I38" i="4"/>
  <c r="P38" i="4" s="1"/>
  <c r="H38" i="4"/>
  <c r="O38" i="4" s="1"/>
  <c r="R37" i="4"/>
  <c r="Q37" i="4"/>
  <c r="P37" i="4"/>
  <c r="O37" i="4"/>
  <c r="K36" i="4"/>
  <c r="R36" i="4" s="1"/>
  <c r="J36" i="4"/>
  <c r="Q36" i="4" s="1"/>
  <c r="I36" i="4"/>
  <c r="P36" i="4" s="1"/>
  <c r="H36" i="4"/>
  <c r="O36" i="4" s="1"/>
  <c r="K35" i="4"/>
  <c r="R35" i="4" s="1"/>
  <c r="J35" i="4"/>
  <c r="Q35" i="4" s="1"/>
  <c r="I35" i="4"/>
  <c r="P35" i="4" s="1"/>
  <c r="H35" i="4"/>
  <c r="O35" i="4" s="1"/>
  <c r="K34" i="4"/>
  <c r="R34" i="4" s="1"/>
  <c r="J34" i="4"/>
  <c r="Q34" i="4" s="1"/>
  <c r="I34" i="4"/>
  <c r="P34" i="4" s="1"/>
  <c r="H34" i="4"/>
  <c r="O34" i="4" s="1"/>
  <c r="K33" i="4"/>
  <c r="R33" i="4" s="1"/>
  <c r="J33" i="4"/>
  <c r="Q33" i="4" s="1"/>
  <c r="I33" i="4"/>
  <c r="P33" i="4" s="1"/>
  <c r="H33" i="4"/>
  <c r="O33" i="4" s="1"/>
  <c r="K30" i="4"/>
  <c r="R30" i="4" s="1"/>
  <c r="J30" i="4"/>
  <c r="Q30" i="4" s="1"/>
  <c r="I30" i="4"/>
  <c r="P30" i="4" s="1"/>
  <c r="H30" i="4"/>
  <c r="O30" i="4" s="1"/>
  <c r="K29" i="4"/>
  <c r="R29" i="4" s="1"/>
  <c r="J29" i="4"/>
  <c r="Q29" i="4" s="1"/>
  <c r="I29" i="4"/>
  <c r="P29" i="4" s="1"/>
  <c r="H29" i="4"/>
  <c r="O29" i="4" s="1"/>
  <c r="K28" i="4"/>
  <c r="R28" i="4" s="1"/>
  <c r="J28" i="4"/>
  <c r="Q28" i="4" s="1"/>
  <c r="I28" i="4"/>
  <c r="P28" i="4" s="1"/>
  <c r="H28" i="4"/>
  <c r="O28" i="4" s="1"/>
  <c r="K27" i="4"/>
  <c r="R27" i="4" s="1"/>
  <c r="J27" i="4"/>
  <c r="Q27" i="4" s="1"/>
  <c r="I27" i="4"/>
  <c r="P27" i="4" s="1"/>
  <c r="H27" i="4"/>
  <c r="O27" i="4" s="1"/>
  <c r="K26" i="4"/>
  <c r="R26" i="4" s="1"/>
  <c r="J26" i="4"/>
  <c r="Q26" i="4" s="1"/>
  <c r="I26" i="4"/>
  <c r="P26" i="4" s="1"/>
  <c r="H26" i="4"/>
  <c r="O26" i="4" s="1"/>
  <c r="K25" i="4"/>
  <c r="R25" i="4" s="1"/>
  <c r="J25" i="4"/>
  <c r="Q25" i="4" s="1"/>
  <c r="I25" i="4"/>
  <c r="P25" i="4" s="1"/>
  <c r="H25" i="4"/>
  <c r="O25" i="4" s="1"/>
  <c r="K24" i="4"/>
  <c r="R24" i="4" s="1"/>
  <c r="J24" i="4"/>
  <c r="Q24" i="4" s="1"/>
  <c r="I24" i="4"/>
  <c r="P24" i="4" s="1"/>
  <c r="H24" i="4"/>
  <c r="O24" i="4" s="1"/>
  <c r="K23" i="4"/>
  <c r="R23" i="4" s="1"/>
  <c r="J23" i="4"/>
  <c r="Q23" i="4" s="1"/>
  <c r="I23" i="4"/>
  <c r="P23" i="4" s="1"/>
  <c r="H23" i="4"/>
  <c r="O23" i="4" s="1"/>
  <c r="K22" i="4"/>
  <c r="R22" i="4" s="1"/>
  <c r="J22" i="4"/>
  <c r="Q22" i="4" s="1"/>
  <c r="I22" i="4"/>
  <c r="P22" i="4" s="1"/>
  <c r="H22" i="4"/>
  <c r="O22" i="4" s="1"/>
  <c r="K21" i="4"/>
  <c r="R21" i="4" s="1"/>
  <c r="J21" i="4"/>
  <c r="Q21" i="4" s="1"/>
  <c r="I21" i="4"/>
  <c r="P21" i="4" s="1"/>
  <c r="H21" i="4"/>
  <c r="O21" i="4" s="1"/>
  <c r="K20" i="4"/>
  <c r="R20" i="4" s="1"/>
  <c r="J20" i="4"/>
  <c r="Q20" i="4" s="1"/>
  <c r="I20" i="4"/>
  <c r="P20" i="4" s="1"/>
  <c r="H20" i="4"/>
  <c r="O20" i="4" s="1"/>
  <c r="K19" i="4"/>
  <c r="R19" i="4" s="1"/>
  <c r="J19" i="4"/>
  <c r="Q19" i="4" s="1"/>
  <c r="I19" i="4"/>
  <c r="P19" i="4" s="1"/>
  <c r="H19" i="4"/>
  <c r="O19" i="4" s="1"/>
  <c r="K18" i="4"/>
  <c r="R18" i="4" s="1"/>
  <c r="J18" i="4"/>
  <c r="Q18" i="4" s="1"/>
  <c r="I18" i="4"/>
  <c r="P18" i="4" s="1"/>
  <c r="H18" i="4"/>
  <c r="O18" i="4" s="1"/>
  <c r="K17" i="4"/>
  <c r="R17" i="4" s="1"/>
  <c r="J17" i="4"/>
  <c r="Q17" i="4" s="1"/>
  <c r="I17" i="4"/>
  <c r="P17" i="4" s="1"/>
  <c r="H17" i="4"/>
  <c r="O17" i="4" s="1"/>
  <c r="K16" i="4"/>
  <c r="R16" i="4" s="1"/>
  <c r="J16" i="4"/>
  <c r="Q16" i="4" s="1"/>
  <c r="I16" i="4"/>
  <c r="P16" i="4" s="1"/>
  <c r="H16" i="4"/>
  <c r="O16" i="4" s="1"/>
  <c r="K15" i="4"/>
  <c r="R15" i="4" s="1"/>
  <c r="J15" i="4"/>
  <c r="Q15" i="4" s="1"/>
  <c r="I15" i="4"/>
  <c r="P15" i="4" s="1"/>
  <c r="H15" i="4"/>
  <c r="O15" i="4" s="1"/>
  <c r="K14" i="4"/>
  <c r="R14" i="4" s="1"/>
  <c r="J14" i="4"/>
  <c r="Q14" i="4" s="1"/>
  <c r="I14" i="4"/>
  <c r="P14" i="4" s="1"/>
  <c r="H14" i="4"/>
  <c r="O14" i="4" s="1"/>
  <c r="K13" i="4"/>
  <c r="R13" i="4" s="1"/>
  <c r="J13" i="4"/>
  <c r="Q13" i="4" s="1"/>
  <c r="I13" i="4"/>
  <c r="P13" i="4" s="1"/>
  <c r="H13" i="4"/>
  <c r="O13" i="4" s="1"/>
  <c r="H8" i="4"/>
  <c r="G8" i="4"/>
  <c r="F8" i="4"/>
  <c r="E8" i="4"/>
  <c r="D8" i="4"/>
  <c r="J8" i="4" s="1"/>
  <c r="B8" i="4"/>
  <c r="M8" i="4" s="1"/>
  <c r="H6" i="4"/>
  <c r="G6" i="4"/>
  <c r="F6" i="4"/>
  <c r="E6" i="4"/>
  <c r="D6" i="4"/>
  <c r="B6" i="4"/>
  <c r="K6" i="4" s="1"/>
  <c r="G4" i="4"/>
  <c r="F4" i="4"/>
  <c r="E4" i="4"/>
  <c r="D4" i="4"/>
  <c r="B4" i="4"/>
  <c r="K57" i="3"/>
  <c r="J57" i="3"/>
  <c r="I57" i="3"/>
  <c r="H57" i="3"/>
  <c r="K53" i="3"/>
  <c r="J53" i="3"/>
  <c r="I53" i="3"/>
  <c r="H53" i="3"/>
  <c r="J4" i="4" l="1"/>
  <c r="K8" i="4"/>
  <c r="M4" i="4"/>
  <c r="L4" i="4"/>
  <c r="S91" i="4"/>
  <c r="S93" i="4" s="1"/>
  <c r="U91" i="4"/>
  <c r="K4" i="4"/>
  <c r="Q91" i="4"/>
  <c r="Q93" i="4" s="1"/>
  <c r="Q42" i="4"/>
  <c r="Q44" i="4" s="1"/>
  <c r="P42" i="4"/>
  <c r="P44" i="4" s="1"/>
  <c r="T91" i="4"/>
  <c r="T93" i="4" s="1"/>
  <c r="R91" i="4"/>
  <c r="R93" i="4" s="1"/>
  <c r="R42" i="4"/>
  <c r="R44" i="4" s="1"/>
  <c r="O42" i="4"/>
  <c r="O44" i="4" s="1"/>
  <c r="S78" i="4"/>
  <c r="S80" i="4" s="1"/>
  <c r="R78" i="4"/>
  <c r="R80" i="4" s="1"/>
  <c r="U93" i="4"/>
  <c r="T78" i="4"/>
  <c r="T80" i="4" s="1"/>
  <c r="Q78" i="4"/>
  <c r="Q80" i="4" s="1"/>
  <c r="U78" i="4"/>
  <c r="U80" i="4" s="1"/>
  <c r="L6" i="4"/>
  <c r="J6" i="4"/>
  <c r="M6" i="4"/>
  <c r="L8" i="4"/>
  <c r="N6" i="4"/>
  <c r="N8" i="4"/>
</calcChain>
</file>

<file path=xl/sharedStrings.xml><?xml version="1.0" encoding="utf-8"?>
<sst xmlns="http://schemas.openxmlformats.org/spreadsheetml/2006/main" count="1536" uniqueCount="541">
  <si>
    <t>Measure</t>
  </si>
  <si>
    <t>------</t>
  </si>
  <si>
    <t>RDEL</t>
  </si>
  <si>
    <t>CDEL</t>
  </si>
  <si>
    <t>CDEL-FTs</t>
  </si>
  <si>
    <t>AME</t>
  </si>
  <si>
    <t>Total</t>
  </si>
  <si>
    <t>Scot/England</t>
  </si>
  <si>
    <t>Scot/EW</t>
  </si>
  <si>
    <t>Wales/England</t>
  </si>
  <si>
    <t>NI/England</t>
  </si>
  <si>
    <t>NI/E&amp;W</t>
  </si>
  <si>
    <t>NI/GB</t>
  </si>
  <si>
    <t>NI Welfare</t>
  </si>
  <si>
    <t>2020-21</t>
  </si>
  <si>
    <t>RDEL/CDEL</t>
  </si>
  <si>
    <t>DA</t>
  </si>
  <si>
    <t>Total Changes</t>
  </si>
  <si>
    <t>of which Barnett consequentials</t>
  </si>
  <si>
    <t>Non-Barnett additions</t>
  </si>
  <si>
    <t>Inverness City Deal</t>
  </si>
  <si>
    <t>Aberdeen City Deal</t>
  </si>
  <si>
    <t>Industrial Strategy</t>
  </si>
  <si>
    <t>Wentworth Woodhouse</t>
  </si>
  <si>
    <t>Creative Media Centre Plymouth</t>
  </si>
  <si>
    <t>Studio 144 Southampton</t>
  </si>
  <si>
    <t>Royal Socierty of Arts School Pilots</t>
  </si>
  <si>
    <t>Rugby League World Cup 2021</t>
  </si>
  <si>
    <t>World Road Cycling</t>
  </si>
  <si>
    <t>Right to Buy - extended pilot</t>
  </si>
  <si>
    <t>Invest in University Tech Transfers</t>
  </si>
  <si>
    <t>Grammar Schools</t>
  </si>
  <si>
    <t>Transport</t>
  </si>
  <si>
    <t>Housing</t>
  </si>
  <si>
    <t>Research and development</t>
  </si>
  <si>
    <t>Affordable housing grants</t>
  </si>
  <si>
    <t>“Help-to-Build”, including “Roads for Homes”</t>
  </si>
  <si>
    <t>QR funding</t>
  </si>
  <si>
    <t>Digital signalling</t>
  </si>
  <si>
    <t>RIS top-up</t>
  </si>
  <si>
    <t>Strategic roads – pinchpoints</t>
  </si>
  <si>
    <t>Development funding for Oxford-Cambridge + M25</t>
  </si>
  <si>
    <t>Northern Power House: Investment Fund</t>
  </si>
  <si>
    <t>Midlands Engine: Investment Fund</t>
  </si>
  <si>
    <t>Business Rates Measures</t>
  </si>
  <si>
    <t>Rural Rate Relief</t>
  </si>
  <si>
    <t>Fibre relief</t>
  </si>
  <si>
    <t>Dept</t>
  </si>
  <si>
    <t>DCLG</t>
  </si>
  <si>
    <t>BEIS</t>
  </si>
  <si>
    <t>DEFRA</t>
  </si>
  <si>
    <t>DfT</t>
  </si>
  <si>
    <t>MOJ</t>
  </si>
  <si>
    <t>DCMS</t>
  </si>
  <si>
    <t>DfE</t>
  </si>
  <si>
    <t>SG</t>
  </si>
  <si>
    <t xml:space="preserve">Mayfield Review of Management </t>
  </si>
  <si>
    <t>Local roads and local transport</t>
  </si>
  <si>
    <t>Smart ticketing</t>
  </si>
  <si>
    <t>National Gallery grant for Pontormo painting (Reserve)</t>
  </si>
  <si>
    <t>Flooding  - DEFRA (from reserve)</t>
  </si>
  <si>
    <t>Flooding - Roads (from reserve)</t>
  </si>
  <si>
    <t>Flooding - Rail (from reserve)</t>
  </si>
  <si>
    <t>Business Rates</t>
  </si>
  <si>
    <t>Oxford-Cambridge rail pressure (Network Rail)</t>
  </si>
  <si>
    <t>General Measures</t>
  </si>
  <si>
    <t>Accelerated build-out (Conference)</t>
  </si>
  <si>
    <t>Midlands Rail Hub</t>
  </si>
  <si>
    <t>ULEVs - support for electric buses and taxis (E &amp; W)</t>
  </si>
  <si>
    <t>Investment and Productivity Fund</t>
  </si>
  <si>
    <t>Prison staffing and wider reforms to the justice system</t>
  </si>
  <si>
    <t>Development funding for M25</t>
  </si>
  <si>
    <t>Apprenticeship Levy</t>
  </si>
  <si>
    <t>-</t>
  </si>
  <si>
    <t>Business Rates (reduced income)</t>
  </si>
  <si>
    <t>Permanently double SBRR from 2017-18 (reduced income)</t>
  </si>
  <si>
    <t>Increasing the Small Business Rate Relief thresholds from 2017-18</t>
  </si>
  <si>
    <t>Increasing the standard multiplier threshold from 2017-18</t>
  </si>
  <si>
    <t>Business Rates (Additional DEL support)</t>
  </si>
  <si>
    <t>Education</t>
  </si>
  <si>
    <t>Making all schools academies by 2022</t>
  </si>
  <si>
    <t>National Funding Formula</t>
  </si>
  <si>
    <t>Northern Powerhouse</t>
  </si>
  <si>
    <t>Mentoring for 25,000 disadvantaged students</t>
  </si>
  <si>
    <t>Longer school day</t>
  </si>
  <si>
    <t>Expanding breakfast clubs</t>
  </si>
  <si>
    <t>Doubling the primary school sports premium</t>
  </si>
  <si>
    <t>Floods</t>
  </si>
  <si>
    <t xml:space="preserve">Flood package: maintenace funding </t>
  </si>
  <si>
    <t>Partnership Support Fund</t>
  </si>
  <si>
    <t>Six year programme top-up</t>
  </si>
  <si>
    <t>M62 smart motorway</t>
  </si>
  <si>
    <t>BIS</t>
  </si>
  <si>
    <t>Royal College of Arts</t>
  </si>
  <si>
    <t>Drapers Hall - Coventry</t>
  </si>
  <si>
    <t>Hall for Cornwall</t>
  </si>
  <si>
    <t>S1 Artspace</t>
  </si>
  <si>
    <t>Tour de Yorkshire</t>
  </si>
  <si>
    <t>Cathedrals</t>
  </si>
  <si>
    <t>Hull City of Culture</t>
  </si>
  <si>
    <t>Shakespeare North</t>
  </si>
  <si>
    <t>Local Government Devolution Deals</t>
  </si>
  <si>
    <t>Devolution Deals - capital</t>
  </si>
  <si>
    <t>Devolution Deals - resource</t>
  </si>
  <si>
    <t>V &amp; A Museum Dundee</t>
  </si>
  <si>
    <t>New Cumnock (LIBOR)</t>
  </si>
  <si>
    <t>Totals</t>
  </si>
  <si>
    <t>Total DEL</t>
  </si>
  <si>
    <t>Summary of Scottish Government budget from the Comprehensive Spending Review - 2015</t>
  </si>
  <si>
    <t>Baseline</t>
  </si>
  <si>
    <t>£m</t>
  </si>
  <si>
    <t>Resource DEL excl Depreciation</t>
  </si>
  <si>
    <t>***</t>
  </si>
  <si>
    <t>Capital DEL  in PSGI</t>
  </si>
  <si>
    <t>Financial Transactions Capital</t>
  </si>
  <si>
    <t>Health</t>
  </si>
  <si>
    <t>CLG: Communities</t>
  </si>
  <si>
    <t>CLG: Local Government</t>
  </si>
  <si>
    <t>Business Rates Income</t>
  </si>
  <si>
    <t>Business Innovation &amp; Skills</t>
  </si>
  <si>
    <t>Home Office</t>
  </si>
  <si>
    <t>Justice</t>
  </si>
  <si>
    <t>Law Officers</t>
  </si>
  <si>
    <t>Energy &amp; Climate Change</t>
  </si>
  <si>
    <t>Environment, Food &amp; Rural Affairs</t>
  </si>
  <si>
    <t>Culture Media &amp; Sport</t>
  </si>
  <si>
    <t>Work &amp; Pensions</t>
  </si>
  <si>
    <t>HM Revenue &amp; Customs</t>
  </si>
  <si>
    <t>HM Treasury</t>
  </si>
  <si>
    <t>Cabinet Office</t>
  </si>
  <si>
    <t>Single Intelligence Account</t>
  </si>
  <si>
    <t>Small Depts &amp; Independent Bodies</t>
  </si>
  <si>
    <t>Charity Commission</t>
  </si>
  <si>
    <t>Food Standards Agency</t>
  </si>
  <si>
    <t>LG Boundary Commission for England</t>
  </si>
  <si>
    <t>The National Archives</t>
  </si>
  <si>
    <t>OfSted</t>
  </si>
  <si>
    <t>Included within Education settlement</t>
  </si>
  <si>
    <t>Office of Water Services</t>
  </si>
  <si>
    <t>Deferral of 2015-16 in year savings</t>
  </si>
  <si>
    <t>OUTCOME</t>
  </si>
  <si>
    <t>Capital - Departmental Expenditure Limits (DEL)</t>
  </si>
  <si>
    <t>Network Rail Grant</t>
  </si>
  <si>
    <t>Financial Transactions - Capital</t>
  </si>
  <si>
    <t>Spending Review - 2015</t>
  </si>
  <si>
    <t>Autumn Statement</t>
  </si>
  <si>
    <t>Budget</t>
  </si>
  <si>
    <t>Spending Review</t>
  </si>
  <si>
    <t>Business Rates - Mitigating Impact of SBRR (Lost revenue to Exchequer)</t>
  </si>
  <si>
    <t>Business Rates - Mitigating Impact of SBRR (additional LG DEL)</t>
  </si>
  <si>
    <t>Business Rates - Discretionary Relief Fund (Lost revenue to Exchequer)</t>
  </si>
  <si>
    <t>Business Rates - Discretionary Relief Fund (additional LG DEL)</t>
  </si>
  <si>
    <t>Business Rates - Pubs (Lost revenue to Exchequer)</t>
  </si>
  <si>
    <t>Business Rates - Pubs (additional LG DEL)</t>
  </si>
  <si>
    <t>LAs delivering Business Rates Reforms</t>
  </si>
  <si>
    <t>16-19 Education: Sainsbury Review</t>
  </si>
  <si>
    <t>110 Free Schools Schools</t>
  </si>
  <si>
    <t>Schools Maintenance</t>
  </si>
  <si>
    <t>School Buses</t>
  </si>
  <si>
    <t>Other Measures</t>
  </si>
  <si>
    <t>Social Care</t>
  </si>
  <si>
    <t>DH</t>
  </si>
  <si>
    <t>Health Capital A &amp; E</t>
  </si>
  <si>
    <t>Social Transformation Programme Funding</t>
  </si>
  <si>
    <t>Midlands Engine</t>
  </si>
  <si>
    <t>Work Coaches</t>
  </si>
  <si>
    <t>DWP</t>
  </si>
  <si>
    <t>Employee Mental Health</t>
  </si>
  <si>
    <t>Midlands Skills Challenge (English Language Training)</t>
  </si>
  <si>
    <t>International Women's Day</t>
  </si>
  <si>
    <t>Tackling Domestic Violence and Abuse</t>
  </si>
  <si>
    <t>HO</t>
  </si>
  <si>
    <t>Returnships</t>
  </si>
  <si>
    <t>Suffragette Centenary</t>
  </si>
  <si>
    <t>CO</t>
  </si>
  <si>
    <t>Edinburgh Cultural Summit</t>
  </si>
  <si>
    <t>Total BCs</t>
  </si>
  <si>
    <t xml:space="preserve">2017 Spring Budget </t>
  </si>
  <si>
    <t>Spring Budget</t>
  </si>
  <si>
    <t>Latest Figures</t>
  </si>
  <si>
    <t>2016 Autumn Statement</t>
  </si>
  <si>
    <t>Budget 2016</t>
  </si>
  <si>
    <t>Air Quality</t>
  </si>
  <si>
    <t>Compliance Funding</t>
  </si>
  <si>
    <t>Clean Air Fund</t>
  </si>
  <si>
    <t>Nexus Rolling Stock Replacement - NPIF</t>
  </si>
  <si>
    <t>Transforming Cities Fund - NPIF</t>
  </si>
  <si>
    <t>Local Roads</t>
  </si>
  <si>
    <t>Midlands Connect: Rail Hub</t>
  </si>
  <si>
    <t>Midlands Connect: Motorway Hub</t>
  </si>
  <si>
    <t>Cambridge South Station</t>
  </si>
  <si>
    <t>Pembroke Dock Railway</t>
  </si>
  <si>
    <t>Health - Resource</t>
  </si>
  <si>
    <t>Health Capital</t>
  </si>
  <si>
    <t>Housing Infrastructure Fund (Strategic Sites) - NPIF</t>
  </si>
  <si>
    <t>National Housing Fund (Small/Stuck Sites infra and remediation) - NPIF</t>
  </si>
  <si>
    <t>Land Assembly Fund - NPIF</t>
  </si>
  <si>
    <t>Help to Buy Equity Loan</t>
  </si>
  <si>
    <t>Home Building Fund for SMEs</t>
  </si>
  <si>
    <t>Estate Regeneration</t>
  </si>
  <si>
    <t>Voluntary Right to Buy Pilot</t>
  </si>
  <si>
    <t xml:space="preserve">Private Rented Access Scheme </t>
  </si>
  <si>
    <t>Manufacturing Zones</t>
  </si>
  <si>
    <t>Industrial Strategy - Skills</t>
  </si>
  <si>
    <t>Teacher Development Premium</t>
  </si>
  <si>
    <t>Relationship Support - Maintain Funding</t>
  </si>
  <si>
    <t>Other</t>
  </si>
  <si>
    <t>Growth Hubs and Diffusion Pilot</t>
  </si>
  <si>
    <t>Office for Data Analytics</t>
  </si>
  <si>
    <t>Disabled Facilities Grant</t>
  </si>
  <si>
    <t>DCLG/DH</t>
  </si>
  <si>
    <t>Waste Crime Enforcement</t>
  </si>
  <si>
    <t xml:space="preserve">Jodrell Bank Observatory </t>
  </si>
  <si>
    <t>Local Growth and Regeneration Cultural Spend (from Reserve)</t>
  </si>
  <si>
    <t>Flood Defences (from Reserve)</t>
  </si>
  <si>
    <t>Flood Growth Fund (from Reserve)</t>
  </si>
  <si>
    <t>Grenfell (from Reserve)</t>
  </si>
  <si>
    <t>RPI to CPI in 2018-19 (change in CG receipts)</t>
  </si>
  <si>
    <t>RPI to CPI in 2018-19 (change to LG DEL)</t>
  </si>
  <si>
    <t>LG DEL</t>
  </si>
  <si>
    <t>Continue 1k discount for Pubs (change in CG receipts)</t>
  </si>
  <si>
    <t>Continue 1k discount for Pubs (change to LG DEL)</t>
  </si>
  <si>
    <t>Efficiency Review</t>
  </si>
  <si>
    <t>Savings - DCMS</t>
  </si>
  <si>
    <t>Savings - DfE</t>
  </si>
  <si>
    <t>Edinburgh City Deal</t>
  </si>
  <si>
    <t xml:space="preserve">of which </t>
  </si>
  <si>
    <t>Barnett consequentials</t>
  </si>
  <si>
    <t>Non Barnett additions</t>
  </si>
  <si>
    <t>Autumn Budget 2017</t>
  </si>
  <si>
    <t>Retail Discount (LA Support)</t>
  </si>
  <si>
    <t>Retail Discount (Central Share)</t>
  </si>
  <si>
    <t>Revision to AB 17 package (Central Share)</t>
  </si>
  <si>
    <t>Revision to AB 17 package (LA Support)</t>
  </si>
  <si>
    <t>Health and Social Care</t>
  </si>
  <si>
    <t>NHS Settlement</t>
  </si>
  <si>
    <t>DHSC</t>
  </si>
  <si>
    <t>o/w funded through ongoing baseline transfer from DH budgets</t>
  </si>
  <si>
    <t>East West Rail development funding</t>
  </si>
  <si>
    <t>Local Road Maintenance</t>
  </si>
  <si>
    <t>Air Quality - Implementation Fund</t>
  </si>
  <si>
    <t>Birmingham Future Mobility City</t>
  </si>
  <si>
    <t>Northern Powerhouse Rail Development Funding</t>
  </si>
  <si>
    <t>Apprenticeships - Reducing co-investment charge for SMEs</t>
  </si>
  <si>
    <t>Childrens' Social Care</t>
  </si>
  <si>
    <t>Regional pilot of on-the-job training for young people</t>
  </si>
  <si>
    <t xml:space="preserve">National Retraining Scheme </t>
  </si>
  <si>
    <t>Regional Skills for the Self-Employed</t>
  </si>
  <si>
    <t>Schools Capital</t>
  </si>
  <si>
    <t>Improving management by supporting peer to peer networks</t>
  </si>
  <si>
    <t>Knowledge Transfer Partnerships</t>
  </si>
  <si>
    <t>Small Business Leadership Programme - Conf Enterprise Package</t>
  </si>
  <si>
    <t>University Enterprise Zones</t>
  </si>
  <si>
    <t xml:space="preserve">Food Waste Fund </t>
  </si>
  <si>
    <t>Village Halls</t>
  </si>
  <si>
    <t>Landfill Site Clearance</t>
  </si>
  <si>
    <t>Urban Tree Planting</t>
  </si>
  <si>
    <t>Plastics and Waste Innovation Funding</t>
  </si>
  <si>
    <t>MHCLG</t>
  </si>
  <si>
    <t>Development Corporations</t>
  </si>
  <si>
    <t>Future of Help to buy: Equity Loan</t>
  </si>
  <si>
    <t>High Streets</t>
  </si>
  <si>
    <t>Strategic Housing</t>
  </si>
  <si>
    <t>Neighbourhood forums</t>
  </si>
  <si>
    <t>Social Care (2018-19)</t>
  </si>
  <si>
    <t>Social Care (2019-20)</t>
  </si>
  <si>
    <t>Youth Endowment Fund</t>
  </si>
  <si>
    <t>Prison decency and security package</t>
  </si>
  <si>
    <t>HMCTS maintenance and security</t>
  </si>
  <si>
    <t>MoJ: exit scheme and parole board investment</t>
  </si>
  <si>
    <t>Coventry City of Culture</t>
  </si>
  <si>
    <t>Digital Skills Bootcamps</t>
  </si>
  <si>
    <t>Heritage High Streets</t>
  </si>
  <si>
    <t>OTHER</t>
  </si>
  <si>
    <t>Reprofile of 2017-18 BRR recostings</t>
  </si>
  <si>
    <t>Reprofile of Efficiency Review Savings</t>
  </si>
  <si>
    <t>FUNDED FROM RESERVE</t>
  </si>
  <si>
    <t>Air Ambulance</t>
  </si>
  <si>
    <t>Apprenticeships - Capacity for IFA</t>
  </si>
  <si>
    <t>Apprenticeships - Supply Chain Flexibility</t>
  </si>
  <si>
    <t>Battlefields programme extension</t>
  </si>
  <si>
    <t>Centre for Public Service Leadership</t>
  </si>
  <si>
    <t>CT police (Reserve)</t>
  </si>
  <si>
    <t>Eden Project (North) - Reserve</t>
  </si>
  <si>
    <t>Flood Risk Management - IPT Money</t>
  </si>
  <si>
    <t>Holocaust Education Project</t>
  </si>
  <si>
    <t>Maths and Physics Teachers</t>
  </si>
  <si>
    <t>Housing - Toton HS2 Station</t>
  </si>
  <si>
    <t>Law Commission Review of Marriage Legislation</t>
  </si>
  <si>
    <t>Miners Welfare</t>
  </si>
  <si>
    <t>Network Rail</t>
  </si>
  <si>
    <t>FT Reprofile</t>
  </si>
  <si>
    <t>Stirling City Deal</t>
  </si>
  <si>
    <t>Tay Cities Deal</t>
  </si>
  <si>
    <t>Edinburgh City Deal Reprofile</t>
  </si>
  <si>
    <t>EMFF Fishing Safety SWNI Adjustment (Reserve)</t>
  </si>
  <si>
    <t>TOTAL ADDITIONS</t>
  </si>
  <si>
    <t>OF WHICH:</t>
  </si>
  <si>
    <t>Barnett Scorecard</t>
  </si>
  <si>
    <t>Barnett (Reserve)</t>
  </si>
  <si>
    <t>Total Barnett</t>
  </si>
  <si>
    <t>Total Non-Barnett</t>
  </si>
  <si>
    <t>0.00%</t>
  </si>
  <si>
    <t>Budget 2018</t>
  </si>
  <si>
    <t>Last Updated</t>
  </si>
  <si>
    <t>Autumn Budget</t>
  </si>
  <si>
    <t>Defence</t>
  </si>
  <si>
    <t>International Development</t>
  </si>
  <si>
    <t>Local Government</t>
  </si>
  <si>
    <t>Work and Pensions</t>
  </si>
  <si>
    <t>HM Revenue and Customs</t>
  </si>
  <si>
    <t>Business Energy and Industrial Strategy</t>
  </si>
  <si>
    <t>Communities</t>
  </si>
  <si>
    <t>Environment and Rural Affairs</t>
  </si>
  <si>
    <t>Culture, Media and Sport</t>
  </si>
  <si>
    <t>Foreign &amp; Commonwealth</t>
  </si>
  <si>
    <t>Exiting the European Union</t>
  </si>
  <si>
    <t>International Trade</t>
  </si>
  <si>
    <t>Smalls</t>
  </si>
  <si>
    <t>Law Officer's Department</t>
  </si>
  <si>
    <t>Small and Independent Bodies</t>
  </si>
  <si>
    <t>CMA</t>
  </si>
  <si>
    <t>UKSC</t>
  </si>
  <si>
    <t>FSA</t>
  </si>
  <si>
    <t>NS&amp;I</t>
  </si>
  <si>
    <t>National Archives</t>
  </si>
  <si>
    <t>ONS</t>
  </si>
  <si>
    <t>Ofsted</t>
  </si>
  <si>
    <t>Ofqual</t>
  </si>
  <si>
    <t>SO</t>
  </si>
  <si>
    <t>WO</t>
  </si>
  <si>
    <t>NIO</t>
  </si>
  <si>
    <t>HoC</t>
  </si>
  <si>
    <t>HoL</t>
  </si>
  <si>
    <t>NAO</t>
  </si>
  <si>
    <t>IPSA</t>
  </si>
  <si>
    <t>Electoral Commission</t>
  </si>
  <si>
    <t>LGBC</t>
  </si>
  <si>
    <t>PHSO</t>
  </si>
  <si>
    <t>ORR</t>
  </si>
  <si>
    <t>UKEF</t>
  </si>
  <si>
    <t>Ofwat</t>
  </si>
  <si>
    <t>Ofgem</t>
  </si>
  <si>
    <t>GAD</t>
  </si>
  <si>
    <t>Total Barnett Consequentials</t>
  </si>
  <si>
    <t>2019 Spending Round</t>
  </si>
  <si>
    <t>Spending Round</t>
  </si>
  <si>
    <t>Defra</t>
  </si>
  <si>
    <t>HMRC</t>
  </si>
  <si>
    <t>HMT</t>
  </si>
  <si>
    <t>MoJ</t>
  </si>
  <si>
    <t>SIA</t>
  </si>
  <si>
    <t>Spendng Classification</t>
  </si>
  <si>
    <t>Territorial Extent</t>
  </si>
  <si>
    <t>UKG
20-21</t>
  </si>
  <si>
    <t>Elimination of negative RSG in 2020-21</t>
  </si>
  <si>
    <t>England</t>
  </si>
  <si>
    <t>Increased Business Rates Retention in Devolution Deal areas and the Greater London Authority (AME cost)</t>
  </si>
  <si>
    <t>Increased Business Rates Retention in Devolution Deal areas and the Greater London Authority (DEL cost)</t>
  </si>
  <si>
    <t>Business rates retail discount (DEL cost)</t>
  </si>
  <si>
    <t>Business rates retail discount (exchequer loss)</t>
  </si>
  <si>
    <t>Business rates pubs discount (DEL cost)</t>
  </si>
  <si>
    <t>Business rates pubs discount  (exchequer loss)</t>
  </si>
  <si>
    <t>Immigration Health Surcharge</t>
  </si>
  <si>
    <t>Reforming Regulation Initiative</t>
  </si>
  <si>
    <t xml:space="preserve">Growth capital for innovative business </t>
  </si>
  <si>
    <t>UK Wide</t>
  </si>
  <si>
    <t>Life Sciences Investment Programme</t>
  </si>
  <si>
    <t>Additional Funding for Growth Hubs</t>
  </si>
  <si>
    <t>Additional Funding for Be the Business</t>
  </si>
  <si>
    <t>Funding in 20-21 to support the design and delivery of net zero policies and programmes</t>
  </si>
  <si>
    <t>Government Science Capability (Government Chief Scientific Adviser and Government Office for Science)</t>
  </si>
  <si>
    <t xml:space="preserve">UK Wide </t>
  </si>
  <si>
    <t>Data Sharing</t>
  </si>
  <si>
    <t>IPA Capability</t>
  </si>
  <si>
    <t>Grants Transformation Programme</t>
  </si>
  <si>
    <t>IPA PFI Contract Reviews</t>
  </si>
  <si>
    <t>Shared Rural Network</t>
  </si>
  <si>
    <t>UK wide</t>
  </si>
  <si>
    <t>Gigabit Broadband</t>
  </si>
  <si>
    <t xml:space="preserve">Cultural Investment Fund </t>
  </si>
  <si>
    <t>British Library Business and IP Centres</t>
  </si>
  <si>
    <t>Youth Investment Fund</t>
  </si>
  <si>
    <t>Digital identity and data policy</t>
  </si>
  <si>
    <t>British Film Commission</t>
  </si>
  <si>
    <t>Natural Environment Impact Fund</t>
  </si>
  <si>
    <t>Nature for Climate Fund</t>
  </si>
  <si>
    <t>Digital Waste Tracking</t>
  </si>
  <si>
    <t>Flood defences</t>
  </si>
  <si>
    <t>Place-based resilience schemes</t>
  </si>
  <si>
    <t>Winter flood defence fund</t>
  </si>
  <si>
    <t>Nature Recovery Fund</t>
  </si>
  <si>
    <t>PE and Sports funding</t>
  </si>
  <si>
    <t>Plug-in grants for ultra-low emission vehicles</t>
  </si>
  <si>
    <t xml:space="preserve">Learning Disability and/or Autism fund </t>
  </si>
  <si>
    <t xml:space="preserve">NHS Nurse recruitment, training and retention </t>
  </si>
  <si>
    <t>General Practice workforce</t>
  </si>
  <si>
    <t>Hospital Car Parking</t>
  </si>
  <si>
    <t>Immigration Health Surcharge - DHSC adjustment</t>
  </si>
  <si>
    <t xml:space="preserve">Enhancing Housing Benefit Compliance </t>
  </si>
  <si>
    <t>GB</t>
  </si>
  <si>
    <t>Funding HMRC to prepare for Breathing Space</t>
  </si>
  <si>
    <t>VOA - Business System Transformation Programme</t>
  </si>
  <si>
    <t>Loan Charge funding</t>
  </si>
  <si>
    <t>Future of Making Tax Digital</t>
  </si>
  <si>
    <t xml:space="preserve">Economic Data Innovation Fund </t>
  </si>
  <si>
    <t>Making the most of knowledge assets</t>
  </si>
  <si>
    <t>Safer Streets</t>
  </si>
  <si>
    <t>England and Wales</t>
  </si>
  <si>
    <t>Fire and Rescue Services</t>
  </si>
  <si>
    <t>Preventing Domestic Abuse</t>
  </si>
  <si>
    <t>Rough Sleeping</t>
  </si>
  <si>
    <t>West Yorkshire Devolution Deal</t>
  </si>
  <si>
    <t>Building Safety Fund</t>
  </si>
  <si>
    <t>Prison maintenance</t>
  </si>
  <si>
    <t>Domestic Abuse Courts</t>
  </si>
  <si>
    <t>Royal Commission on the Criminal Justice System</t>
  </si>
  <si>
    <t>Victim Support</t>
  </si>
  <si>
    <t>Community Sentencing</t>
  </si>
  <si>
    <t xml:space="preserve">CT Policing </t>
  </si>
  <si>
    <t>Counter-Terrorism Capability</t>
  </si>
  <si>
    <t>Regulators' Pioneer Fund</t>
  </si>
  <si>
    <t>CDEL (PSGI)</t>
  </si>
  <si>
    <t>STEP Nuclear Fusion</t>
  </si>
  <si>
    <t>Space strategy</t>
  </si>
  <si>
    <t>Funding agency for high-risk research (ARPA)</t>
  </si>
  <si>
    <t>Funding 'excellent' research, across all regions and nations of UK</t>
  </si>
  <si>
    <t>Specialist Institutions</t>
  </si>
  <si>
    <t>Automotive R&amp;D uplift</t>
  </si>
  <si>
    <t>R&amp;D funding for distillery decarbonisation across the UK.</t>
  </si>
  <si>
    <t xml:space="preserve">Parklife Football Facilities </t>
  </si>
  <si>
    <t xml:space="preserve">Natural History Museum at Harwell </t>
  </si>
  <si>
    <t xml:space="preserve">National Museums Maintainance </t>
  </si>
  <si>
    <t>British Library at Leeds and Boston Spa</t>
  </si>
  <si>
    <t>Animal Health Science Estate</t>
  </si>
  <si>
    <t>Fly-tipping innovative solutions</t>
  </si>
  <si>
    <t>Water management assets</t>
  </si>
  <si>
    <t>Extended Producer Responsibility IT</t>
  </si>
  <si>
    <t>Nitrogen dioxide emission reduction</t>
  </si>
  <si>
    <t>Potholes Fund</t>
  </si>
  <si>
    <t>DHSC Capital</t>
  </si>
  <si>
    <t>Health Infrastructure Plan</t>
  </si>
  <si>
    <t>Diagnostics</t>
  </si>
  <si>
    <t>NIHR- Prevention and translational research</t>
  </si>
  <si>
    <t xml:space="preserve">Covid-19 R&amp;D - 'Fighting Fund' </t>
  </si>
  <si>
    <t xml:space="preserve">Covid-19 - NHS/PHE Diagnostics </t>
  </si>
  <si>
    <t>Brownfield Housing Fund</t>
  </si>
  <si>
    <t>UKIC Infrastructure</t>
  </si>
  <si>
    <t>National security funding</t>
  </si>
  <si>
    <t>Capital for Ofgem’s estates</t>
  </si>
  <si>
    <t>Summary</t>
  </si>
  <si>
    <t>Detailed</t>
  </si>
  <si>
    <t>Budget 2020</t>
  </si>
  <si>
    <t>Business Energy and Industrial Strategy - BEIS</t>
  </si>
  <si>
    <t>Transport - DfT</t>
  </si>
  <si>
    <t>Culture, Media and Sport - DCMS</t>
  </si>
  <si>
    <t>Single Intelligence Account - SIA</t>
  </si>
  <si>
    <t>Justice - MoJ</t>
  </si>
  <si>
    <t>Home Office - HO</t>
  </si>
  <si>
    <t>Work &amp; Pensions - DWP</t>
  </si>
  <si>
    <t>HM Revenue and Customs - HMRC</t>
  </si>
  <si>
    <t>HM Treasury - HMT</t>
  </si>
  <si>
    <t>Health and Social Care - DHSC</t>
  </si>
  <si>
    <t>Housing, Communities and Local Government's - MHCLG</t>
  </si>
  <si>
    <t>LA hardship fund</t>
  </si>
  <si>
    <t>Charity support</t>
  </si>
  <si>
    <t>Additonal funding due to Coronavirus (COVID-19) pandemic</t>
  </si>
  <si>
    <t>Public services</t>
  </si>
  <si>
    <t>Business support</t>
  </si>
  <si>
    <t>Business support grants (total cost)</t>
  </si>
  <si>
    <t>Business rates reliefs (total cost)</t>
  </si>
  <si>
    <t>Individuals</t>
  </si>
  <si>
    <t>SG (£m)</t>
  </si>
  <si>
    <t>Totals and breakdowns (£m)</t>
  </si>
  <si>
    <t>Total Covid-19 support to date</t>
  </si>
  <si>
    <t>Health services (DHSC)</t>
  </si>
  <si>
    <t>Local authorities (MHCLG)</t>
  </si>
  <si>
    <t>Railway services (DfT)</t>
  </si>
  <si>
    <t>Schools etc (DfE)</t>
  </si>
  <si>
    <t>Jobs for a new decade (DfE)</t>
  </si>
  <si>
    <t>Cultural Recovery Fund</t>
  </si>
  <si>
    <t>Funding as at 8 July 2020</t>
  </si>
  <si>
    <t>Updated following Summer Economic Update</t>
  </si>
  <si>
    <t xml:space="preserve">Additonal funding due to Coronavirus (COVID-19) pandemic  </t>
  </si>
  <si>
    <t>UK Govt. Resource DEL excl depreciation</t>
  </si>
  <si>
    <t>Scotland Resource DEL excl depreciation</t>
  </si>
  <si>
    <t xml:space="preserve">UK Govt. Capital </t>
  </si>
  <si>
    <t xml:space="preserve">Scotland Capital </t>
  </si>
  <si>
    <t>UK Govt. Total</t>
  </si>
  <si>
    <t>Scotland Total</t>
  </si>
  <si>
    <t>UK Govt. 2017-18</t>
  </si>
  <si>
    <t>UK Govt. 2018-19</t>
  </si>
  <si>
    <t>UK Govt. 2019-20</t>
  </si>
  <si>
    <t>UK Govt. 2020-21</t>
  </si>
  <si>
    <t>Scotland 2017-18</t>
  </si>
  <si>
    <t>Scotland 2018-19</t>
  </si>
  <si>
    <t>Scotland 2019-20</t>
  </si>
  <si>
    <t>Scotland 2020-21</t>
  </si>
  <si>
    <t>UK Govt. spending £m             2017-18</t>
  </si>
  <si>
    <t>UK Govt. spending £m             2018-19</t>
  </si>
  <si>
    <t>UK Govt. spending £m             2019-20</t>
  </si>
  <si>
    <t>UK Govt. spending £m             2020-21</t>
  </si>
  <si>
    <t>Scot Gov spending £m             2017-18</t>
  </si>
  <si>
    <t>Scot Gov spending £m             2018-19</t>
  </si>
  <si>
    <t>Scot Gov spending £m             2019-20</t>
  </si>
  <si>
    <t>Scot Gov spending £m             2020-21</t>
  </si>
  <si>
    <t>UK Govt. spending £m             2016-17</t>
  </si>
  <si>
    <t>Scot Gov spending £m             2016-17</t>
  </si>
  <si>
    <t>Scotland Population</t>
  </si>
  <si>
    <t>Barnett Consequentials and other changes resulting from UK Budgets</t>
  </si>
  <si>
    <t>2015-16 Baseline £m</t>
  </si>
  <si>
    <t>2016-17      Plans    £m</t>
  </si>
  <si>
    <t>2017-18      Plans    £m</t>
  </si>
  <si>
    <t>2018-19     Plans    £m</t>
  </si>
  <si>
    <t>2019=20      Plans    £m</t>
  </si>
  <si>
    <t>2020-21    Plans    £m</t>
  </si>
  <si>
    <t>2016-17 Changes   £m</t>
  </si>
  <si>
    <t>2017-18 Changes   £m</t>
  </si>
  <si>
    <t>2018-19 Changes   £m</t>
  </si>
  <si>
    <t>2019-20 Changes   £m</t>
  </si>
  <si>
    <t>Comparability %</t>
  </si>
  <si>
    <t>Population %</t>
  </si>
  <si>
    <t>2020-21 Barnett consequentials   £m</t>
  </si>
  <si>
    <t>2016-17 Barnett consequentials   £m</t>
  </si>
  <si>
    <t>2017-18 Barnett consequentials   £m</t>
  </si>
  <si>
    <t>2018-19 Barnett consequentials   £m</t>
  </si>
  <si>
    <t>2019-20 Barnett consequentials   £m</t>
  </si>
  <si>
    <t>Comparability    %</t>
  </si>
  <si>
    <t>Population         %</t>
  </si>
  <si>
    <t>2020-21 Changes      £m</t>
  </si>
  <si>
    <t>2016-17 Outcome   £m</t>
  </si>
  <si>
    <t>2017-18 Outcome   £m</t>
  </si>
  <si>
    <t>2018-19 Outcome   £m</t>
  </si>
  <si>
    <t>2019-20 Outcome   £m</t>
  </si>
  <si>
    <t>2020-21 Outcome   £m</t>
  </si>
  <si>
    <t>Resource - Departmental Expenditure Limits (DEL) - Excluding depreciation</t>
  </si>
  <si>
    <t>2016-17 Changes        £m</t>
  </si>
  <si>
    <t>2017-18             Plans    £m</t>
  </si>
  <si>
    <t>2018-19        Plans    £m</t>
  </si>
  <si>
    <t>2020-21 Changes     £m</t>
  </si>
  <si>
    <t>OfSted - Included within Education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</si>
</sst>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"/>
    <numFmt numFmtId="166" formatCode="#,##0.0"/>
    <numFmt numFmtId="167" formatCode="0.0"/>
  </numFmts>
  <fonts count="41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5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2"/>
      <color theme="8"/>
      <name val="Arial"/>
      <family val="2"/>
    </font>
    <font>
      <b/>
      <sz val="11"/>
      <color theme="1"/>
      <name val="Arial"/>
      <family val="2"/>
    </font>
    <font>
      <sz val="12"/>
      <color rgb="FF3F3F3F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2"/>
      <name val="Arial"/>
      <family val="2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sz val="12"/>
      <color theme="4"/>
      <name val="Arial"/>
      <family val="2"/>
    </font>
    <font>
      <i/>
      <sz val="12"/>
      <color theme="4"/>
      <name val="Arial"/>
      <family val="2"/>
    </font>
    <font>
      <sz val="10"/>
      <color theme="4"/>
      <name val="Arial"/>
      <family val="2"/>
    </font>
    <font>
      <b/>
      <u/>
      <sz val="12"/>
      <color theme="4"/>
      <name val="Arial"/>
      <family val="2"/>
    </font>
    <font>
      <sz val="10"/>
      <color theme="0"/>
      <name val="Arial"/>
      <family val="2"/>
    </font>
    <font>
      <b/>
      <sz val="16"/>
      <color theme="1"/>
      <name val="Arial"/>
      <family val="2"/>
    </font>
    <font>
      <sz val="10"/>
      <color theme="2"/>
      <name val="Arial"/>
      <family val="2"/>
    </font>
    <font>
      <b/>
      <sz val="10"/>
      <color theme="2"/>
      <name val="Arial"/>
      <family val="2"/>
    </font>
    <font>
      <b/>
      <sz val="12"/>
      <color theme="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3" borderId="2" applyNumberFormat="0" applyFont="0" applyAlignment="0" applyProtection="0"/>
    <xf numFmtId="0" fontId="21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191">
    <xf numFmtId="0" fontId="0" fillId="0" borderId="0" xfId="0"/>
    <xf numFmtId="0" fontId="9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164" fontId="0" fillId="2" borderId="0" xfId="0" applyNumberFormat="1" applyFont="1" applyFill="1" applyAlignment="1">
      <alignment vertical="center"/>
    </xf>
    <xf numFmtId="0" fontId="0" fillId="2" borderId="0" xfId="0" applyFill="1"/>
    <xf numFmtId="0" fontId="13" fillId="2" borderId="0" xfId="0" applyFont="1" applyFill="1" applyBorder="1"/>
    <xf numFmtId="166" fontId="7" fillId="2" borderId="0" xfId="0" applyNumberFormat="1" applyFont="1" applyFill="1" applyBorder="1" applyAlignment="1">
      <alignment horizontal="right"/>
    </xf>
    <xf numFmtId="166" fontId="20" fillId="2" borderId="0" xfId="0" applyNumberFormat="1" applyFont="1" applyFill="1" applyBorder="1" applyAlignment="1">
      <alignment vertical="center"/>
    </xf>
    <xf numFmtId="166" fontId="7" fillId="2" borderId="0" xfId="0" applyNumberFormat="1" applyFont="1" applyFill="1" applyBorder="1"/>
    <xf numFmtId="166" fontId="7" fillId="2" borderId="0" xfId="4" applyNumberFormat="1" applyFont="1" applyFill="1" applyBorder="1"/>
    <xf numFmtId="167" fontId="7" fillId="2" borderId="0" xfId="0" applyNumberFormat="1" applyFont="1" applyFill="1" applyBorder="1"/>
    <xf numFmtId="167" fontId="20" fillId="2" borderId="0" xfId="0" applyNumberFormat="1" applyFont="1" applyFill="1" applyBorder="1" applyAlignment="1">
      <alignment vertical="center"/>
    </xf>
    <xf numFmtId="0" fontId="7" fillId="2" borderId="0" xfId="0" applyFont="1" applyFill="1"/>
    <xf numFmtId="0" fontId="22" fillId="2" borderId="0" xfId="5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/>
    <xf numFmtId="0" fontId="16" fillId="2" borderId="0" xfId="0" applyFont="1" applyFill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164" fontId="6" fillId="2" borderId="0" xfId="0" applyNumberFormat="1" applyFont="1" applyFill="1" applyAlignment="1" applyProtection="1">
      <alignment vertical="center"/>
      <protection locked="0"/>
    </xf>
    <xf numFmtId="164" fontId="6" fillId="2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164" fontId="15" fillId="2" borderId="0" xfId="0" applyNumberFormat="1" applyFont="1" applyFill="1" applyAlignment="1" applyProtection="1">
      <alignment vertical="center"/>
      <protection locked="0"/>
    </xf>
    <xf numFmtId="0" fontId="15" fillId="2" borderId="0" xfId="0" quotePrefix="1" applyFont="1" applyFill="1" applyAlignment="1">
      <alignment horizontal="center" vertical="center"/>
    </xf>
    <xf numFmtId="164" fontId="15" fillId="2" borderId="0" xfId="0" quotePrefix="1" applyNumberFormat="1" applyFont="1" applyFill="1" applyAlignment="1">
      <alignment horizontal="center" vertical="center"/>
    </xf>
    <xf numFmtId="0" fontId="24" fillId="2" borderId="0" xfId="0" applyFont="1" applyFill="1" applyAlignment="1" applyProtection="1">
      <alignment vertical="center"/>
      <protection locked="0"/>
    </xf>
    <xf numFmtId="0" fontId="24" fillId="2" borderId="0" xfId="0" applyFont="1" applyFill="1" applyAlignment="1" applyProtection="1">
      <alignment horizontal="center" vertical="center"/>
      <protection locked="0"/>
    </xf>
    <xf numFmtId="164" fontId="24" fillId="2" borderId="0" xfId="0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164" fontId="24" fillId="2" borderId="0" xfId="0" applyNumberFormat="1" applyFont="1" applyFill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164" fontId="6" fillId="2" borderId="0" xfId="0" applyNumberFormat="1" applyFont="1" applyFill="1" applyAlignment="1" applyProtection="1">
      <alignment vertical="center"/>
    </xf>
    <xf numFmtId="10" fontId="6" fillId="2" borderId="0" xfId="1" applyNumberFormat="1" applyFont="1" applyFill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165" fontId="6" fillId="2" borderId="0" xfId="0" applyNumberFormat="1" applyFont="1" applyFill="1" applyBorder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164" fontId="1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166" fontId="5" fillId="2" borderId="0" xfId="0" applyNumberFormat="1" applyFont="1" applyFill="1" applyAlignment="1">
      <alignment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6" fontId="15" fillId="2" borderId="0" xfId="0" applyNumberFormat="1" applyFont="1" applyFill="1" applyAlignment="1">
      <alignment vertical="center"/>
    </xf>
    <xf numFmtId="166" fontId="15" fillId="2" borderId="0" xfId="0" applyNumberFormat="1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vertical="center"/>
      <protection locked="0"/>
    </xf>
    <xf numFmtId="166" fontId="24" fillId="2" borderId="0" xfId="0" applyNumberFormat="1" applyFont="1" applyFill="1" applyAlignment="1" applyProtection="1">
      <alignment vertical="center"/>
      <protection locked="0"/>
    </xf>
    <xf numFmtId="0" fontId="24" fillId="2" borderId="0" xfId="0" applyFont="1" applyFill="1" applyAlignment="1" applyProtection="1">
      <alignment vertical="center"/>
    </xf>
    <xf numFmtId="166" fontId="24" fillId="2" borderId="0" xfId="0" applyNumberFormat="1" applyFont="1" applyFill="1" applyAlignment="1" applyProtection="1">
      <alignment vertical="center"/>
    </xf>
    <xf numFmtId="166" fontId="24" fillId="2" borderId="0" xfId="0" applyNumberFormat="1" applyFont="1" applyFill="1" applyAlignment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164" fontId="5" fillId="2" borderId="0" xfId="0" applyNumberFormat="1" applyFont="1" applyFill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10" fontId="5" fillId="2" borderId="0" xfId="6" applyNumberFormat="1" applyFont="1" applyFill="1" applyAlignment="1">
      <alignment horizontal="center" vertical="center"/>
    </xf>
    <xf numFmtId="164" fontId="2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vertical="center" wrapText="1"/>
    </xf>
    <xf numFmtId="0" fontId="31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0" fillId="2" borderId="0" xfId="0" applyFont="1" applyFill="1" applyAlignment="1" applyProtection="1">
      <alignment vertical="center"/>
      <protection locked="0"/>
    </xf>
    <xf numFmtId="0" fontId="16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164" fontId="14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10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0" xfId="0" applyNumberFormat="1" applyFont="1" applyFill="1" applyAlignment="1" applyProtection="1">
      <alignment vertical="center"/>
      <protection locked="0"/>
    </xf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 vertical="center" wrapText="1"/>
    </xf>
    <xf numFmtId="0" fontId="28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164" fontId="28" fillId="2" borderId="0" xfId="0" applyNumberFormat="1" applyFont="1" applyFill="1" applyAlignment="1">
      <alignment vertical="center"/>
    </xf>
    <xf numFmtId="10" fontId="28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8" fillId="2" borderId="0" xfId="0" applyNumberFormat="1" applyFont="1" applyFill="1" applyAlignment="1" applyProtection="1">
      <alignment vertical="center"/>
      <protection locked="0"/>
    </xf>
    <xf numFmtId="0" fontId="26" fillId="2" borderId="0" xfId="0" applyFont="1" applyFill="1" applyAlignment="1">
      <alignment horizontal="center" vertical="center"/>
    </xf>
    <xf numFmtId="164" fontId="26" fillId="2" borderId="0" xfId="0" applyNumberFormat="1" applyFont="1" applyFill="1" applyAlignment="1">
      <alignment vertical="center"/>
    </xf>
    <xf numFmtId="164" fontId="26" fillId="2" borderId="0" xfId="0" applyNumberFormat="1" applyFont="1" applyFill="1" applyAlignment="1" applyProtection="1">
      <alignment vertical="center"/>
      <protection locked="0"/>
    </xf>
    <xf numFmtId="0" fontId="26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vertical="center"/>
      <protection locked="0"/>
    </xf>
    <xf numFmtId="0" fontId="27" fillId="2" borderId="0" xfId="0" applyFont="1" applyFill="1" applyAlignment="1" applyProtection="1">
      <alignment vertical="center"/>
      <protection locked="0"/>
    </xf>
    <xf numFmtId="0" fontId="28" fillId="2" borderId="0" xfId="0" applyFont="1" applyFill="1" applyAlignment="1" applyProtection="1">
      <alignment horizontal="center" vertical="center"/>
      <protection locked="0"/>
    </xf>
    <xf numFmtId="164" fontId="28" fillId="2" borderId="0" xfId="0" applyNumberFormat="1" applyFont="1" applyFill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26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10" fontId="11" fillId="2" borderId="0" xfId="1" applyNumberFormat="1" applyFont="1" applyFill="1" applyAlignment="1">
      <alignment horizontal="center" vertical="center"/>
    </xf>
    <xf numFmtId="0" fontId="16" fillId="4" borderId="0" xfId="0" applyFont="1" applyFill="1"/>
    <xf numFmtId="0" fontId="31" fillId="2" borderId="0" xfId="0" applyFont="1" applyFill="1" applyAlignment="1">
      <alignment horizontal="left" vertical="center"/>
    </xf>
    <xf numFmtId="0" fontId="32" fillId="4" borderId="0" xfId="0" applyFont="1" applyFill="1"/>
    <xf numFmtId="0" fontId="32" fillId="2" borderId="0" xfId="0" applyFont="1" applyFill="1"/>
    <xf numFmtId="0" fontId="30" fillId="2" borderId="0" xfId="0" applyFont="1" applyFill="1"/>
    <xf numFmtId="164" fontId="6" fillId="2" borderId="0" xfId="0" applyNumberFormat="1" applyFont="1" applyFill="1" applyAlignment="1" applyProtection="1">
      <alignment horizontal="left" vertical="center"/>
      <protection locked="0"/>
    </xf>
    <xf numFmtId="0" fontId="32" fillId="2" borderId="0" xfId="0" applyFont="1" applyFill="1" applyAlignment="1" applyProtection="1">
      <alignment vertical="center"/>
      <protection locked="0"/>
    </xf>
    <xf numFmtId="0" fontId="30" fillId="2" borderId="0" xfId="0" applyFont="1" applyFill="1" applyAlignment="1">
      <alignment horizontal="left" vertical="center"/>
    </xf>
    <xf numFmtId="0" fontId="33" fillId="2" borderId="0" xfId="0" applyFont="1" applyFill="1" applyAlignment="1" applyProtection="1">
      <alignment vertical="center"/>
      <protection locked="0"/>
    </xf>
    <xf numFmtId="0" fontId="32" fillId="2" borderId="0" xfId="0" applyFont="1" applyFill="1" applyAlignment="1" applyProtection="1">
      <alignment vertical="center"/>
    </xf>
    <xf numFmtId="0" fontId="32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34" fillId="2" borderId="0" xfId="0" applyFont="1" applyFill="1"/>
    <xf numFmtId="0" fontId="16" fillId="4" borderId="0" xfId="0" applyFont="1" applyFill="1" applyBorder="1"/>
    <xf numFmtId="0" fontId="32" fillId="4" borderId="0" xfId="0" applyFont="1" applyFill="1" applyBorder="1"/>
    <xf numFmtId="0" fontId="30" fillId="2" borderId="0" xfId="0" applyFont="1" applyFill="1" applyBorder="1"/>
    <xf numFmtId="165" fontId="6" fillId="2" borderId="0" xfId="0" applyNumberFormat="1" applyFont="1" applyFill="1" applyBorder="1" applyAlignment="1">
      <alignment vertical="center"/>
    </xf>
    <xf numFmtId="0" fontId="32" fillId="2" borderId="0" xfId="0" applyFont="1" applyFill="1" applyBorder="1"/>
    <xf numFmtId="0" fontId="30" fillId="2" borderId="0" xfId="0" applyFont="1" applyFill="1" applyBorder="1" applyAlignment="1">
      <alignment horizontal="right"/>
    </xf>
    <xf numFmtId="0" fontId="17" fillId="2" borderId="0" xfId="0" applyFont="1" applyFill="1" applyBorder="1"/>
    <xf numFmtId="166" fontId="15" fillId="2" borderId="0" xfId="0" applyNumberFormat="1" applyFont="1" applyFill="1" applyBorder="1"/>
    <xf numFmtId="0" fontId="19" fillId="2" borderId="0" xfId="0" applyFont="1" applyFill="1" applyBorder="1"/>
    <xf numFmtId="164" fontId="16" fillId="4" borderId="0" xfId="0" applyNumberFormat="1" applyFont="1" applyFill="1" applyBorder="1" applyAlignment="1">
      <alignment horizontal="center"/>
    </xf>
    <xf numFmtId="164" fontId="14" fillId="4" borderId="0" xfId="0" applyNumberFormat="1" applyFont="1" applyFill="1" applyBorder="1" applyAlignment="1">
      <alignment horizontal="center"/>
    </xf>
    <xf numFmtId="0" fontId="31" fillId="2" borderId="0" xfId="0" applyFont="1" applyFill="1"/>
    <xf numFmtId="0" fontId="31" fillId="2" borderId="0" xfId="0" applyFont="1" applyFill="1" applyBorder="1"/>
    <xf numFmtId="0" fontId="0" fillId="2" borderId="0" xfId="0" applyFill="1" applyBorder="1"/>
    <xf numFmtId="0" fontId="7" fillId="2" borderId="0" xfId="0" applyFont="1" applyFill="1" applyBorder="1"/>
    <xf numFmtId="166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35" fillId="2" borderId="0" xfId="0" applyFont="1" applyFill="1" applyBorder="1"/>
    <xf numFmtId="166" fontId="18" fillId="2" borderId="0" xfId="0" applyNumberFormat="1" applyFont="1" applyFill="1" applyBorder="1"/>
    <xf numFmtId="166" fontId="7" fillId="2" borderId="0" xfId="0" applyNumberFormat="1" applyFont="1" applyFill="1" applyBorder="1" applyAlignment="1">
      <alignment vertical="center"/>
    </xf>
    <xf numFmtId="0" fontId="15" fillId="2" borderId="0" xfId="0" applyFont="1" applyFill="1" applyBorder="1"/>
    <xf numFmtId="167" fontId="7" fillId="2" borderId="0" xfId="0" applyNumberFormat="1" applyFont="1" applyFill="1" applyBorder="1" applyAlignment="1">
      <alignment horizontal="center"/>
    </xf>
    <xf numFmtId="167" fontId="7" fillId="2" borderId="0" xfId="4" applyNumberFormat="1" applyFont="1" applyFill="1" applyBorder="1"/>
    <xf numFmtId="167" fontId="15" fillId="2" borderId="0" xfId="0" applyNumberFormat="1" applyFont="1" applyFill="1" applyBorder="1"/>
    <xf numFmtId="0" fontId="4" fillId="2" borderId="0" xfId="0" applyFont="1" applyFill="1"/>
    <xf numFmtId="14" fontId="4" fillId="2" borderId="0" xfId="0" applyNumberFormat="1" applyFont="1" applyFill="1"/>
    <xf numFmtId="4" fontId="0" fillId="2" borderId="0" xfId="0" applyNumberFormat="1" applyFill="1"/>
    <xf numFmtId="0" fontId="36" fillId="4" borderId="0" xfId="0" applyFont="1" applyFill="1" applyAlignment="1">
      <alignment horizontal="center"/>
    </xf>
    <xf numFmtId="0" fontId="26" fillId="2" borderId="0" xfId="0" applyFont="1" applyFill="1"/>
    <xf numFmtId="4" fontId="26" fillId="2" borderId="0" xfId="0" applyNumberFormat="1" applyFont="1" applyFill="1"/>
    <xf numFmtId="0" fontId="3" fillId="2" borderId="0" xfId="0" applyFont="1" applyFill="1"/>
    <xf numFmtId="0" fontId="2" fillId="2" borderId="0" xfId="0" applyFont="1" applyFill="1"/>
    <xf numFmtId="167" fontId="0" fillId="0" borderId="0" xfId="0" applyNumberFormat="1"/>
    <xf numFmtId="0" fontId="37" fillId="0" borderId="0" xfId="0" applyFont="1"/>
    <xf numFmtId="0" fontId="38" fillId="4" borderId="0" xfId="0" applyFont="1" applyFill="1"/>
    <xf numFmtId="0" fontId="39" fillId="4" borderId="0" xfId="0" applyFont="1" applyFill="1"/>
    <xf numFmtId="0" fontId="40" fillId="4" borderId="0" xfId="0" applyFont="1" applyFill="1"/>
    <xf numFmtId="0" fontId="15" fillId="0" borderId="0" xfId="0" applyFont="1"/>
    <xf numFmtId="0" fontId="2" fillId="0" borderId="0" xfId="0" applyFont="1"/>
    <xf numFmtId="3" fontId="0" fillId="0" borderId="0" xfId="0" applyNumberFormat="1"/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right"/>
    </xf>
    <xf numFmtId="3" fontId="26" fillId="0" borderId="0" xfId="0" applyNumberFormat="1" applyFont="1"/>
    <xf numFmtId="0" fontId="16" fillId="4" borderId="0" xfId="0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36" fillId="4" borderId="0" xfId="0" applyFont="1" applyFill="1" applyAlignment="1">
      <alignment horizontal="center" wrapText="1"/>
    </xf>
    <xf numFmtId="0" fontId="16" fillId="4" borderId="1" xfId="0" applyFont="1" applyFill="1" applyBorder="1" applyAlignment="1">
      <alignment wrapText="1"/>
    </xf>
    <xf numFmtId="0" fontId="12" fillId="4" borderId="0" xfId="0" applyFont="1" applyFill="1" applyBorder="1" applyAlignment="1">
      <alignment horizontal="center" vertical="center" wrapText="1"/>
    </xf>
    <xf numFmtId="164" fontId="12" fillId="4" borderId="0" xfId="0" applyNumberFormat="1" applyFont="1" applyFill="1" applyBorder="1" applyAlignment="1">
      <alignment horizontal="center" vertical="center"/>
    </xf>
    <xf numFmtId="10" fontId="40" fillId="4" borderId="0" xfId="0" applyNumberFormat="1" applyFont="1" applyFill="1" applyBorder="1" applyAlignment="1">
      <alignment vertical="center" wrapText="1"/>
    </xf>
    <xf numFmtId="164" fontId="40" fillId="4" borderId="0" xfId="0" applyNumberFormat="1" applyFont="1" applyFill="1" applyBorder="1" applyAlignment="1">
      <alignment vertical="center" wrapText="1"/>
    </xf>
    <xf numFmtId="164" fontId="16" fillId="4" borderId="0" xfId="0" applyNumberFormat="1" applyFont="1" applyFill="1" applyBorder="1" applyAlignment="1">
      <alignment horizontal="center" wrapText="1"/>
    </xf>
    <xf numFmtId="164" fontId="16" fillId="4" borderId="0" xfId="0" applyNumberFormat="1" applyFont="1" applyFill="1" applyBorder="1" applyAlignment="1">
      <alignment horizontal="center" vertical="center" wrapText="1"/>
    </xf>
    <xf numFmtId="164" fontId="16" fillId="4" borderId="0" xfId="0" applyNumberFormat="1" applyFont="1" applyFill="1" applyBorder="1" applyAlignment="1">
      <alignment horizontal="center" vertical="top" wrapText="1"/>
    </xf>
    <xf numFmtId="164" fontId="14" fillId="4" borderId="0" xfId="0" applyNumberFormat="1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wrapText="1"/>
    </xf>
    <xf numFmtId="0" fontId="1" fillId="2" borderId="0" xfId="0" applyFont="1" applyFill="1" applyBorder="1"/>
    <xf numFmtId="164" fontId="23" fillId="2" borderId="0" xfId="0" applyNumberFormat="1" applyFont="1" applyFill="1" applyBorder="1" applyAlignment="1">
      <alignment vertical="center"/>
    </xf>
  </cellXfs>
  <cellStyles count="7">
    <cellStyle name="Hyperlink" xfId="5" builtinId="8"/>
    <cellStyle name="Normal" xfId="0" builtinId="0"/>
    <cellStyle name="Normal 2" xfId="3" xr:uid="{00000000-0005-0000-0000-000002000000}"/>
    <cellStyle name="Note" xfId="4" builtinId="10"/>
    <cellStyle name="Percent" xfId="1" builtinId="5"/>
    <cellStyle name="Percent 2" xfId="2" xr:uid="{00000000-0005-0000-0000-000005000000}"/>
    <cellStyle name="Percent 3 4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7</xdr:col>
      <xdr:colOff>38778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486828" cy="781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ice/temp/2015_SpendingReviewOutco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source"/>
      <sheetName val="Capital"/>
      <sheetName val="FTs"/>
    </sheetNames>
    <sheetDataSet>
      <sheetData sheetId="0"/>
      <sheetData sheetId="1">
        <row r="35">
          <cell r="O35">
            <v>25862.154999999999</v>
          </cell>
          <cell r="P35">
            <v>25862.154999999999</v>
          </cell>
          <cell r="Q35">
            <v>25862.154999999999</v>
          </cell>
          <cell r="R35">
            <v>25862.154999999999</v>
          </cell>
        </row>
        <row r="36">
          <cell r="O36">
            <v>26097.982558068859</v>
          </cell>
        </row>
      </sheetData>
      <sheetData sheetId="2">
        <row r="36">
          <cell r="Q36">
            <v>2673.41</v>
          </cell>
          <cell r="R36">
            <v>2673.41</v>
          </cell>
          <cell r="S36">
            <v>2673.41</v>
          </cell>
          <cell r="T36">
            <v>2673.41</v>
          </cell>
          <cell r="U36">
            <v>2673.41</v>
          </cell>
        </row>
        <row r="37">
          <cell r="Q37">
            <v>2831.5843042131869</v>
          </cell>
        </row>
      </sheetData>
      <sheetData sheetId="3">
        <row r="13">
          <cell r="Q13">
            <v>311.29000000000002</v>
          </cell>
          <cell r="R13">
            <v>311.29000000000002</v>
          </cell>
          <cell r="S13">
            <v>311.29000000000002</v>
          </cell>
          <cell r="T13">
            <v>311.29000000000002</v>
          </cell>
          <cell r="U13">
            <v>311.29000000000002</v>
          </cell>
        </row>
        <row r="14">
          <cell r="Q14">
            <v>326.63880190000003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orporate palett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00778"/>
      </a:accent1>
      <a:accent2>
        <a:srgbClr val="003057"/>
      </a:accent2>
      <a:accent3>
        <a:srgbClr val="B0008E"/>
      </a:accent3>
      <a:accent4>
        <a:srgbClr val="CC8A00"/>
      </a:accent4>
      <a:accent5>
        <a:srgbClr val="568125"/>
      </a:accent5>
      <a:accent6>
        <a:srgbClr val="9B945F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E20"/>
  <sheetViews>
    <sheetView workbookViewId="0">
      <selection activeCell="F22" sqref="F22"/>
    </sheetView>
  </sheetViews>
  <sheetFormatPr defaultRowHeight="12.75" x14ac:dyDescent="0.2"/>
  <cols>
    <col min="1" max="1" width="14.85546875" style="5" customWidth="1"/>
    <col min="2" max="2" width="12.7109375" style="5" bestFit="1" customWidth="1"/>
    <col min="3" max="16384" width="9.140625" style="5"/>
  </cols>
  <sheetData>
    <row r="6" spans="1:5" ht="18" x14ac:dyDescent="0.25">
      <c r="A6" s="140" t="s">
        <v>509</v>
      </c>
    </row>
    <row r="8" spans="1:5" ht="15" x14ac:dyDescent="0.2">
      <c r="A8" s="160" t="s">
        <v>304</v>
      </c>
      <c r="B8" s="154">
        <v>44020</v>
      </c>
      <c r="C8" s="153"/>
      <c r="D8" s="153"/>
    </row>
    <row r="9" spans="1:5" ht="15" x14ac:dyDescent="0.2">
      <c r="A9" s="153"/>
      <c r="B9" s="154"/>
      <c r="C9" s="153"/>
      <c r="D9" s="153"/>
    </row>
    <row r="10" spans="1:5" ht="15" x14ac:dyDescent="0.2">
      <c r="A10" s="153" t="s">
        <v>179</v>
      </c>
      <c r="B10" s="160">
        <v>2020</v>
      </c>
      <c r="C10" s="14" t="s">
        <v>466</v>
      </c>
      <c r="E10" s="153"/>
    </row>
    <row r="11" spans="1:5" ht="15" x14ac:dyDescent="0.2">
      <c r="A11" s="153"/>
      <c r="B11" s="160">
        <v>2020</v>
      </c>
      <c r="C11" s="14" t="s">
        <v>146</v>
      </c>
      <c r="E11" s="153"/>
    </row>
    <row r="12" spans="1:5" ht="15" x14ac:dyDescent="0.2">
      <c r="A12" s="153"/>
      <c r="B12" s="159">
        <v>2019</v>
      </c>
      <c r="C12" s="14" t="s">
        <v>346</v>
      </c>
      <c r="E12" s="153"/>
    </row>
    <row r="13" spans="1:5" ht="15" x14ac:dyDescent="0.2">
      <c r="A13" s="153"/>
      <c r="B13" s="153">
        <v>2018</v>
      </c>
      <c r="C13" s="14" t="s">
        <v>305</v>
      </c>
      <c r="D13" s="153"/>
      <c r="E13" s="153"/>
    </row>
    <row r="14" spans="1:5" ht="15" x14ac:dyDescent="0.2">
      <c r="A14" s="153"/>
      <c r="B14" s="153">
        <v>2017</v>
      </c>
      <c r="C14" s="14" t="s">
        <v>145</v>
      </c>
      <c r="D14" s="153"/>
      <c r="E14" s="153"/>
    </row>
    <row r="15" spans="1:5" ht="15" x14ac:dyDescent="0.2">
      <c r="A15" s="153"/>
      <c r="B15" s="153"/>
      <c r="C15" s="14" t="s">
        <v>178</v>
      </c>
      <c r="D15" s="153"/>
      <c r="E15" s="153"/>
    </row>
    <row r="16" spans="1:5" ht="15" x14ac:dyDescent="0.2">
      <c r="B16" s="153">
        <v>2016</v>
      </c>
      <c r="C16" s="14" t="s">
        <v>145</v>
      </c>
      <c r="D16" s="153"/>
      <c r="E16" s="153"/>
    </row>
    <row r="17" spans="2:4" ht="15" x14ac:dyDescent="0.2">
      <c r="B17" s="153"/>
      <c r="C17" s="14" t="s">
        <v>146</v>
      </c>
      <c r="D17" s="153"/>
    </row>
    <row r="18" spans="2:4" ht="15" x14ac:dyDescent="0.2">
      <c r="B18" s="153">
        <v>2015</v>
      </c>
      <c r="C18" s="14" t="s">
        <v>147</v>
      </c>
      <c r="D18" s="153"/>
    </row>
    <row r="19" spans="2:4" ht="15" x14ac:dyDescent="0.2">
      <c r="C19" s="13"/>
    </row>
    <row r="20" spans="2:4" ht="15" x14ac:dyDescent="0.2">
      <c r="C20" s="13"/>
    </row>
  </sheetData>
  <hyperlinks>
    <hyperlink ref="C16" location="'2016 - AS'!A1" display="Autumn Statement" xr:uid="{00000000-0004-0000-0000-000000000000}"/>
    <hyperlink ref="C17" location="'2016 - Budget'!A1" display="Budget" xr:uid="{00000000-0004-0000-0000-000001000000}"/>
    <hyperlink ref="C18" location="'2015 - Spending Review'!A1" display="Spending Review" xr:uid="{00000000-0004-0000-0000-000002000000}"/>
    <hyperlink ref="C15" location="'2017 - SB'!A1" display="Spring Budget" xr:uid="{00000000-0004-0000-0000-000003000000}"/>
    <hyperlink ref="C14" location="'2017 - AB'!A1" display="Autumn Statement" xr:uid="{00000000-0004-0000-0000-000004000000}"/>
    <hyperlink ref="C13" location="'2018 - AB'!A1" display="Autumn Budget" xr:uid="{00000000-0004-0000-0000-000005000000}"/>
    <hyperlink ref="C12" location="'2019'!A1" display="'2019'!A1" xr:uid="{C5532D60-3889-4107-995F-27BAC9FBC7FD}"/>
    <hyperlink ref="C11" location="'2020'!A1" display="Budget" xr:uid="{E1AA426B-FA85-4FE7-BC85-8AAD54B7AE92}"/>
    <hyperlink ref="C10" location="'COVID 19 '!A1" display="Additonal funding due to Coronavirus (COVID-19) pandemic" xr:uid="{662C5213-2E2B-44F0-9083-E69697FFAC03}"/>
  </hyperlinks>
  <pageMargins left="0.7" right="0.7" top="0.75" bottom="0.75" header="0.3" footer="0.3"/>
  <pageSetup paperSize="9" scale="9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93"/>
  <sheetViews>
    <sheetView tabSelected="1" topLeftCell="A19" zoomScale="70" zoomScaleNormal="70" workbookViewId="0">
      <selection activeCell="A71" sqref="A71"/>
    </sheetView>
  </sheetViews>
  <sheetFormatPr defaultRowHeight="12.75" x14ac:dyDescent="0.2"/>
  <cols>
    <col min="1" max="1" width="46.85546875" style="142" customWidth="1"/>
    <col min="2" max="2" width="11.85546875" style="142" customWidth="1"/>
    <col min="3" max="3" width="13.7109375" style="142" customWidth="1"/>
    <col min="4" max="4" width="16.5703125" style="142" customWidth="1"/>
    <col min="5" max="5" width="16.7109375" style="142" customWidth="1"/>
    <col min="6" max="6" width="16.140625" style="142" customWidth="1"/>
    <col min="7" max="7" width="16.85546875" style="142" customWidth="1"/>
    <col min="8" max="8" width="16.140625" style="142" customWidth="1"/>
    <col min="9" max="9" width="10.28515625" style="142" bestFit="1" customWidth="1"/>
    <col min="10" max="10" width="11.5703125" style="142" customWidth="1"/>
    <col min="11" max="11" width="11.140625" style="142" customWidth="1"/>
    <col min="12" max="12" width="12" style="142" customWidth="1"/>
    <col min="13" max="13" width="14.42578125" style="142" customWidth="1"/>
    <col min="14" max="14" width="12.140625" style="142" customWidth="1"/>
    <col min="15" max="15" width="17" style="142" customWidth="1"/>
    <col min="16" max="16" width="16.85546875" style="142" customWidth="1"/>
    <col min="17" max="17" width="15.85546875" style="142" customWidth="1"/>
    <col min="18" max="18" width="16.7109375" style="142" customWidth="1"/>
    <col min="19" max="19" width="16.28515625" style="142" customWidth="1"/>
    <col min="20" max="20" width="16.140625" style="142" customWidth="1"/>
    <col min="21" max="21" width="16.7109375" style="142" customWidth="1"/>
    <col min="22" max="16384" width="9.140625" style="142"/>
  </cols>
  <sheetData>
    <row r="1" spans="1:18" ht="18" x14ac:dyDescent="0.25">
      <c r="A1" s="141" t="s">
        <v>144</v>
      </c>
    </row>
    <row r="3" spans="1:18" s="135" customFormat="1" ht="72" x14ac:dyDescent="0.25">
      <c r="A3" s="188" t="s">
        <v>108</v>
      </c>
      <c r="B3" s="182" t="s">
        <v>510</v>
      </c>
      <c r="C3" s="138"/>
      <c r="D3" s="183" t="s">
        <v>523</v>
      </c>
      <c r="E3" s="183" t="s">
        <v>524</v>
      </c>
      <c r="F3" s="183" t="s">
        <v>525</v>
      </c>
      <c r="G3" s="183" t="s">
        <v>526</v>
      </c>
      <c r="H3" s="183" t="s">
        <v>522</v>
      </c>
      <c r="I3" s="139"/>
      <c r="J3" s="185" t="s">
        <v>530</v>
      </c>
      <c r="K3" s="185" t="s">
        <v>531</v>
      </c>
      <c r="L3" s="185" t="s">
        <v>532</v>
      </c>
      <c r="M3" s="185" t="s">
        <v>533</v>
      </c>
      <c r="N3" s="185" t="s">
        <v>534</v>
      </c>
    </row>
    <row r="4" spans="1:18" s="135" customFormat="1" ht="15" x14ac:dyDescent="0.2">
      <c r="A4" s="143" t="s">
        <v>111</v>
      </c>
      <c r="B4" s="7">
        <f>[1]Resource!O36</f>
        <v>26097.982558068859</v>
      </c>
      <c r="C4" s="7"/>
      <c r="D4" s="7">
        <f>[1]Resource!O35</f>
        <v>25862.154999999999</v>
      </c>
      <c r="E4" s="7">
        <f>[1]Resource!P35</f>
        <v>25862.154999999999</v>
      </c>
      <c r="F4" s="7">
        <f>[1]Resource!Q35</f>
        <v>25862.154999999999</v>
      </c>
      <c r="G4" s="7">
        <f>[1]Resource!R35</f>
        <v>25862.154999999999</v>
      </c>
      <c r="H4" s="7" t="s">
        <v>112</v>
      </c>
      <c r="I4" s="7"/>
      <c r="J4" s="7">
        <f>$B4+D4</f>
        <v>51960.137558068862</v>
      </c>
      <c r="K4" s="7">
        <f t="shared" ref="K4:M4" si="0">$B4+E4</f>
        <v>51960.137558068862</v>
      </c>
      <c r="L4" s="7">
        <f t="shared" si="0"/>
        <v>51960.137558068862</v>
      </c>
      <c r="M4" s="7">
        <f t="shared" si="0"/>
        <v>51960.137558068862</v>
      </c>
      <c r="N4" s="7" t="s">
        <v>112</v>
      </c>
    </row>
    <row r="5" spans="1:18" s="135" customFormat="1" ht="15" x14ac:dyDescent="0.2">
      <c r="A5" s="14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8" s="135" customFormat="1" ht="15" x14ac:dyDescent="0.2">
      <c r="A6" s="143" t="s">
        <v>113</v>
      </c>
      <c r="B6" s="7">
        <f>[1]Capital!Q37</f>
        <v>2831.5843042131869</v>
      </c>
      <c r="C6" s="7"/>
      <c r="D6" s="7">
        <f>[1]Capital!Q36</f>
        <v>2673.41</v>
      </c>
      <c r="E6" s="7">
        <f>[1]Capital!R36</f>
        <v>2673.41</v>
      </c>
      <c r="F6" s="7">
        <f>[1]Capital!S36</f>
        <v>2673.41</v>
      </c>
      <c r="G6" s="7">
        <f>[1]Capital!T36</f>
        <v>2673.41</v>
      </c>
      <c r="H6" s="7">
        <f>[1]Capital!U36</f>
        <v>2673.41</v>
      </c>
      <c r="I6" s="7"/>
      <c r="J6" s="7">
        <f>$B6+D6</f>
        <v>5504.9943042131872</v>
      </c>
      <c r="K6" s="7">
        <f t="shared" ref="K6:N6" si="1">$B6+E6</f>
        <v>5504.9943042131872</v>
      </c>
      <c r="L6" s="7">
        <f t="shared" si="1"/>
        <v>5504.9943042131872</v>
      </c>
      <c r="M6" s="7">
        <f t="shared" si="1"/>
        <v>5504.9943042131872</v>
      </c>
      <c r="N6" s="7">
        <f t="shared" si="1"/>
        <v>5504.9943042131872</v>
      </c>
    </row>
    <row r="7" spans="1:18" s="135" customFormat="1" ht="15" x14ac:dyDescent="0.2">
      <c r="A7" s="14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8" s="135" customFormat="1" ht="15" x14ac:dyDescent="0.2">
      <c r="A8" s="143" t="s">
        <v>114</v>
      </c>
      <c r="B8" s="7">
        <f>[1]FTs!Q14</f>
        <v>326.63880190000003</v>
      </c>
      <c r="C8" s="7"/>
      <c r="D8" s="7">
        <f>[1]FTs!Q13</f>
        <v>311.29000000000002</v>
      </c>
      <c r="E8" s="7">
        <f>[1]FTs!R13</f>
        <v>311.29000000000002</v>
      </c>
      <c r="F8" s="7">
        <f>[1]FTs!S13</f>
        <v>311.29000000000002</v>
      </c>
      <c r="G8" s="7">
        <f>[1]FTs!T13</f>
        <v>311.29000000000002</v>
      </c>
      <c r="H8" s="7">
        <f>[1]FTs!U13</f>
        <v>311.29000000000002</v>
      </c>
      <c r="I8" s="7"/>
      <c r="J8" s="7">
        <f>$B8+D8</f>
        <v>637.92880190000005</v>
      </c>
      <c r="K8" s="7">
        <f t="shared" ref="K8:N8" si="2">$B8+E8</f>
        <v>637.92880190000005</v>
      </c>
      <c r="L8" s="7">
        <f t="shared" si="2"/>
        <v>637.92880190000005</v>
      </c>
      <c r="M8" s="7">
        <f t="shared" si="2"/>
        <v>637.92880190000005</v>
      </c>
      <c r="N8" s="7">
        <f t="shared" si="2"/>
        <v>637.92880190000005</v>
      </c>
    </row>
    <row r="12" spans="1:18" s="135" customFormat="1" ht="60" x14ac:dyDescent="0.25">
      <c r="A12" s="188" t="s">
        <v>535</v>
      </c>
      <c r="B12" s="182" t="s">
        <v>510</v>
      </c>
      <c r="C12" s="183" t="s">
        <v>511</v>
      </c>
      <c r="D12" s="183" t="s">
        <v>512</v>
      </c>
      <c r="E12" s="183" t="s">
        <v>513</v>
      </c>
      <c r="F12" s="183" t="s">
        <v>514</v>
      </c>
      <c r="G12" s="138"/>
      <c r="H12" s="183" t="s">
        <v>536</v>
      </c>
      <c r="I12" s="183" t="s">
        <v>517</v>
      </c>
      <c r="J12" s="183" t="s">
        <v>518</v>
      </c>
      <c r="K12" s="183" t="s">
        <v>519</v>
      </c>
      <c r="L12" s="138"/>
      <c r="M12" s="184" t="s">
        <v>520</v>
      </c>
      <c r="N12" s="184" t="s">
        <v>521</v>
      </c>
      <c r="O12" s="183" t="s">
        <v>523</v>
      </c>
      <c r="P12" s="183" t="s">
        <v>524</v>
      </c>
      <c r="Q12" s="183" t="s">
        <v>525</v>
      </c>
      <c r="R12" s="183" t="s">
        <v>526</v>
      </c>
    </row>
    <row r="13" spans="1:18" s="135" customFormat="1" ht="15" x14ac:dyDescent="0.2">
      <c r="A13" s="143" t="s">
        <v>79</v>
      </c>
      <c r="B13" s="9">
        <v>53616.94</v>
      </c>
      <c r="C13" s="9">
        <v>54446</v>
      </c>
      <c r="D13" s="9">
        <v>55473</v>
      </c>
      <c r="E13" s="9">
        <v>56392</v>
      </c>
      <c r="F13" s="9">
        <v>57145</v>
      </c>
      <c r="G13" s="9"/>
      <c r="H13" s="9">
        <f t="shared" ref="H13:K28" si="3">C13-$B13</f>
        <v>829.05999999999767</v>
      </c>
      <c r="I13" s="9">
        <f t="shared" si="3"/>
        <v>1856.0599999999977</v>
      </c>
      <c r="J13" s="9">
        <f t="shared" si="3"/>
        <v>2775.0599999999977</v>
      </c>
      <c r="K13" s="9">
        <f t="shared" si="3"/>
        <v>3528.0599999999977</v>
      </c>
      <c r="L13" s="9"/>
      <c r="M13" s="144">
        <v>1</v>
      </c>
      <c r="N13" s="144">
        <v>9.8500000000000004E-2</v>
      </c>
      <c r="O13" s="9">
        <f>H13*$M13*$N13</f>
        <v>81.662409999999781</v>
      </c>
      <c r="P13" s="9">
        <f t="shared" ref="P13:R28" si="4">I13*$M13*$N13</f>
        <v>182.82190999999978</v>
      </c>
      <c r="Q13" s="9">
        <f t="shared" si="4"/>
        <v>273.34340999999978</v>
      </c>
      <c r="R13" s="9">
        <f t="shared" si="4"/>
        <v>347.51390999999978</v>
      </c>
    </row>
    <row r="14" spans="1:18" s="135" customFormat="1" ht="15" x14ac:dyDescent="0.2">
      <c r="A14" s="143" t="s">
        <v>115</v>
      </c>
      <c r="B14" s="9">
        <v>111560</v>
      </c>
      <c r="C14" s="9">
        <v>115611</v>
      </c>
      <c r="D14" s="9">
        <v>118718</v>
      </c>
      <c r="E14" s="9">
        <v>121308</v>
      </c>
      <c r="F14" s="9">
        <v>124085</v>
      </c>
      <c r="G14" s="9"/>
      <c r="H14" s="9">
        <f t="shared" si="3"/>
        <v>4051</v>
      </c>
      <c r="I14" s="9">
        <f t="shared" si="3"/>
        <v>7158</v>
      </c>
      <c r="J14" s="9">
        <f t="shared" si="3"/>
        <v>9748</v>
      </c>
      <c r="K14" s="9">
        <f t="shared" si="3"/>
        <v>12525</v>
      </c>
      <c r="L14" s="9"/>
      <c r="M14" s="144">
        <v>0.99399999999999999</v>
      </c>
      <c r="N14" s="144">
        <v>9.8500000000000004E-2</v>
      </c>
      <c r="O14" s="9">
        <f t="shared" ref="O14:R30" si="5">H14*$M14*$N14</f>
        <v>396.62935900000002</v>
      </c>
      <c r="P14" s="9">
        <f t="shared" si="4"/>
        <v>700.83262200000001</v>
      </c>
      <c r="Q14" s="9">
        <f t="shared" si="4"/>
        <v>954.41693200000009</v>
      </c>
      <c r="R14" s="9">
        <f t="shared" si="4"/>
        <v>1226.3102250000002</v>
      </c>
    </row>
    <row r="15" spans="1:18" s="135" customFormat="1" ht="15" x14ac:dyDescent="0.2">
      <c r="A15" s="143" t="s">
        <v>32</v>
      </c>
      <c r="B15" s="9">
        <v>2608</v>
      </c>
      <c r="C15" s="9">
        <v>2021.63</v>
      </c>
      <c r="D15" s="9">
        <v>2063.61</v>
      </c>
      <c r="E15" s="9">
        <v>2160.58</v>
      </c>
      <c r="F15" s="9">
        <v>1764.55</v>
      </c>
      <c r="G15" s="9"/>
      <c r="H15" s="9">
        <f t="shared" si="3"/>
        <v>-586.36999999999989</v>
      </c>
      <c r="I15" s="9">
        <f t="shared" si="3"/>
        <v>-544.38999999999987</v>
      </c>
      <c r="J15" s="9">
        <f t="shared" si="3"/>
        <v>-447.42000000000007</v>
      </c>
      <c r="K15" s="9">
        <f t="shared" si="3"/>
        <v>-843.45</v>
      </c>
      <c r="L15" s="9"/>
      <c r="M15" s="144">
        <v>0.91</v>
      </c>
      <c r="N15" s="144">
        <v>9.8500000000000004E-2</v>
      </c>
      <c r="O15" s="9">
        <f t="shared" si="5"/>
        <v>-52.559274949999995</v>
      </c>
      <c r="P15" s="9">
        <f t="shared" si="4"/>
        <v>-48.796397649999989</v>
      </c>
      <c r="Q15" s="9">
        <f t="shared" si="4"/>
        <v>-40.104491700000011</v>
      </c>
      <c r="R15" s="9">
        <f t="shared" si="4"/>
        <v>-75.602640750000006</v>
      </c>
    </row>
    <row r="16" spans="1:18" s="135" customFormat="1" ht="15" x14ac:dyDescent="0.2">
      <c r="A16" s="145" t="s">
        <v>116</v>
      </c>
      <c r="B16" s="9">
        <v>1523</v>
      </c>
      <c r="C16" s="9">
        <v>1354</v>
      </c>
      <c r="D16" s="9">
        <v>1355.4</v>
      </c>
      <c r="E16" s="9">
        <v>1275</v>
      </c>
      <c r="F16" s="9">
        <v>1165.4000000000001</v>
      </c>
      <c r="G16" s="9"/>
      <c r="H16" s="9">
        <f t="shared" si="3"/>
        <v>-169</v>
      </c>
      <c r="I16" s="9">
        <f t="shared" si="3"/>
        <v>-167.59999999999991</v>
      </c>
      <c r="J16" s="9">
        <f t="shared" si="3"/>
        <v>-248</v>
      </c>
      <c r="K16" s="9">
        <f t="shared" si="3"/>
        <v>-357.59999999999991</v>
      </c>
      <c r="L16" s="9"/>
      <c r="M16" s="144">
        <v>0.997</v>
      </c>
      <c r="N16" s="144">
        <v>9.8500000000000004E-2</v>
      </c>
      <c r="O16" s="9">
        <f t="shared" si="5"/>
        <v>-16.596560499999999</v>
      </c>
      <c r="P16" s="9">
        <f t="shared" si="4"/>
        <v>-16.459074199999989</v>
      </c>
      <c r="Q16" s="9">
        <f t="shared" si="4"/>
        <v>-24.354716</v>
      </c>
      <c r="R16" s="9">
        <f t="shared" si="4"/>
        <v>-35.117929199999992</v>
      </c>
    </row>
    <row r="17" spans="1:18" s="135" customFormat="1" ht="15" x14ac:dyDescent="0.2">
      <c r="A17" s="145" t="s">
        <v>117</v>
      </c>
      <c r="B17" s="9">
        <v>11506.6</v>
      </c>
      <c r="C17" s="9">
        <v>9603.749020380681</v>
      </c>
      <c r="D17" s="9">
        <v>7439.2316434284221</v>
      </c>
      <c r="E17" s="9">
        <v>6148.479801612717</v>
      </c>
      <c r="F17" s="9">
        <v>5414</v>
      </c>
      <c r="G17" s="9"/>
      <c r="H17" s="9">
        <f t="shared" si="3"/>
        <v>-1902.8509796193193</v>
      </c>
      <c r="I17" s="9">
        <f t="shared" si="3"/>
        <v>-4067.3683565715783</v>
      </c>
      <c r="J17" s="9">
        <f t="shared" si="3"/>
        <v>-5358.1201983872834</v>
      </c>
      <c r="K17" s="9">
        <f t="shared" si="3"/>
        <v>-6092.6</v>
      </c>
      <c r="L17" s="9"/>
      <c r="M17" s="144">
        <v>1</v>
      </c>
      <c r="N17" s="144">
        <v>9.8500000000000004E-2</v>
      </c>
      <c r="O17" s="9">
        <f t="shared" si="5"/>
        <v>-187.43082149250296</v>
      </c>
      <c r="P17" s="9">
        <f t="shared" si="4"/>
        <v>-400.6357831223005</v>
      </c>
      <c r="Q17" s="9">
        <f t="shared" si="4"/>
        <v>-527.77483954114746</v>
      </c>
      <c r="R17" s="9">
        <f t="shared" si="4"/>
        <v>-600.12110000000007</v>
      </c>
    </row>
    <row r="18" spans="1:18" s="135" customFormat="1" ht="15" x14ac:dyDescent="0.2">
      <c r="A18" s="143" t="s">
        <v>118</v>
      </c>
      <c r="B18" s="9">
        <v>-13040</v>
      </c>
      <c r="C18" s="9">
        <v>-13269</v>
      </c>
      <c r="D18" s="9">
        <v>-13056</v>
      </c>
      <c r="E18" s="9">
        <v>-13746</v>
      </c>
      <c r="F18" s="9">
        <v>-14427</v>
      </c>
      <c r="G18" s="9"/>
      <c r="H18" s="9">
        <f t="shared" si="3"/>
        <v>-229</v>
      </c>
      <c r="I18" s="9">
        <f t="shared" si="3"/>
        <v>-16</v>
      </c>
      <c r="J18" s="9">
        <f t="shared" si="3"/>
        <v>-706</v>
      </c>
      <c r="K18" s="9">
        <f t="shared" si="3"/>
        <v>-1387</v>
      </c>
      <c r="L18" s="9"/>
      <c r="M18" s="144">
        <v>1</v>
      </c>
      <c r="N18" s="144">
        <v>9.8500000000000004E-2</v>
      </c>
      <c r="O18" s="9">
        <f t="shared" si="5"/>
        <v>-22.5565</v>
      </c>
      <c r="P18" s="9">
        <f t="shared" si="4"/>
        <v>-1.5760000000000001</v>
      </c>
      <c r="Q18" s="9">
        <f t="shared" si="4"/>
        <v>-69.540999999999997</v>
      </c>
      <c r="R18" s="9">
        <f t="shared" si="4"/>
        <v>-136.61950000000002</v>
      </c>
    </row>
    <row r="19" spans="1:18" s="135" customFormat="1" ht="15" x14ac:dyDescent="0.2">
      <c r="A19" s="145" t="s">
        <v>119</v>
      </c>
      <c r="B19" s="9">
        <v>12850.019999999999</v>
      </c>
      <c r="C19" s="9">
        <v>13366</v>
      </c>
      <c r="D19" s="9">
        <v>12291</v>
      </c>
      <c r="E19" s="9">
        <v>11723</v>
      </c>
      <c r="F19" s="9">
        <v>11475</v>
      </c>
      <c r="G19" s="9"/>
      <c r="H19" s="9">
        <f t="shared" si="3"/>
        <v>515.98000000000138</v>
      </c>
      <c r="I19" s="9">
        <f t="shared" si="3"/>
        <v>-559.01999999999862</v>
      </c>
      <c r="J19" s="9">
        <f t="shared" si="3"/>
        <v>-1127.0199999999986</v>
      </c>
      <c r="K19" s="9">
        <f t="shared" si="3"/>
        <v>-1375.0199999999986</v>
      </c>
      <c r="L19" s="9"/>
      <c r="M19" s="144">
        <v>0.66400000000000003</v>
      </c>
      <c r="N19" s="144">
        <v>9.8500000000000004E-2</v>
      </c>
      <c r="O19" s="9">
        <f t="shared" si="5"/>
        <v>33.74715592000009</v>
      </c>
      <c r="P19" s="9">
        <f t="shared" si="4"/>
        <v>-36.562144079999911</v>
      </c>
      <c r="Q19" s="9">
        <f t="shared" si="4"/>
        <v>-73.711616079999914</v>
      </c>
      <c r="R19" s="9">
        <f t="shared" si="4"/>
        <v>-89.931808079999911</v>
      </c>
    </row>
    <row r="20" spans="1:18" s="135" customFormat="1" ht="15" x14ac:dyDescent="0.2">
      <c r="A20" s="145" t="s">
        <v>120</v>
      </c>
      <c r="B20" s="9">
        <v>10295.07</v>
      </c>
      <c r="C20" s="9">
        <v>10678</v>
      </c>
      <c r="D20" s="9">
        <v>10614</v>
      </c>
      <c r="E20" s="9">
        <v>10554</v>
      </c>
      <c r="F20" s="9">
        <v>10561</v>
      </c>
      <c r="G20" s="9"/>
      <c r="H20" s="9">
        <f t="shared" si="3"/>
        <v>382.93000000000029</v>
      </c>
      <c r="I20" s="9">
        <f t="shared" si="3"/>
        <v>318.93000000000029</v>
      </c>
      <c r="J20" s="9">
        <f t="shared" si="3"/>
        <v>258.93000000000029</v>
      </c>
      <c r="K20" s="9">
        <f t="shared" si="3"/>
        <v>265.93000000000029</v>
      </c>
      <c r="L20" s="9"/>
      <c r="M20" s="144">
        <v>0.91700000000000004</v>
      </c>
      <c r="N20" s="144">
        <v>9.3100000000000002E-2</v>
      </c>
      <c r="O20" s="9">
        <f t="shared" si="5"/>
        <v>32.691768011000029</v>
      </c>
      <c r="P20" s="9">
        <f t="shared" si="4"/>
        <v>27.227915211000024</v>
      </c>
      <c r="Q20" s="9">
        <f t="shared" si="4"/>
        <v>22.105553211000025</v>
      </c>
      <c r="R20" s="9">
        <f t="shared" si="4"/>
        <v>22.703162111000026</v>
      </c>
    </row>
    <row r="21" spans="1:18" s="135" customFormat="1" ht="15" x14ac:dyDescent="0.2">
      <c r="A21" s="145" t="s">
        <v>121</v>
      </c>
      <c r="B21" s="9">
        <v>6169.18</v>
      </c>
      <c r="C21" s="9">
        <v>6537</v>
      </c>
      <c r="D21" s="9">
        <v>6300</v>
      </c>
      <c r="E21" s="9">
        <v>5796</v>
      </c>
      <c r="F21" s="9">
        <v>5641</v>
      </c>
      <c r="G21" s="9"/>
      <c r="H21" s="9">
        <f t="shared" si="3"/>
        <v>367.81999999999971</v>
      </c>
      <c r="I21" s="9">
        <f t="shared" si="3"/>
        <v>130.81999999999971</v>
      </c>
      <c r="J21" s="9">
        <f t="shared" si="3"/>
        <v>-373.18000000000029</v>
      </c>
      <c r="K21" s="9">
        <f t="shared" si="3"/>
        <v>-528.18000000000029</v>
      </c>
      <c r="L21" s="9"/>
      <c r="M21" s="144">
        <v>1</v>
      </c>
      <c r="N21" s="144">
        <v>9.3100000000000002E-2</v>
      </c>
      <c r="O21" s="9">
        <f t="shared" si="5"/>
        <v>34.244041999999972</v>
      </c>
      <c r="P21" s="9">
        <f t="shared" si="4"/>
        <v>12.179341999999973</v>
      </c>
      <c r="Q21" s="9">
        <f t="shared" si="4"/>
        <v>-34.743058000000026</v>
      </c>
      <c r="R21" s="9">
        <f t="shared" si="4"/>
        <v>-49.173558000000028</v>
      </c>
    </row>
    <row r="22" spans="1:18" s="135" customFormat="1" ht="15" x14ac:dyDescent="0.2">
      <c r="A22" s="143" t="s">
        <v>122</v>
      </c>
      <c r="B22" s="9">
        <v>512.82000000000005</v>
      </c>
      <c r="C22" s="9">
        <v>521.83409933910013</v>
      </c>
      <c r="D22" s="9">
        <v>531.3518183545774</v>
      </c>
      <c r="E22" s="9">
        <v>541</v>
      </c>
      <c r="F22" s="9">
        <v>541</v>
      </c>
      <c r="G22" s="9"/>
      <c r="H22" s="9">
        <f t="shared" si="3"/>
        <v>9.0140993391000848</v>
      </c>
      <c r="I22" s="9">
        <f t="shared" si="3"/>
        <v>18.531818354577354</v>
      </c>
      <c r="J22" s="9">
        <f t="shared" si="3"/>
        <v>28.17999999999995</v>
      </c>
      <c r="K22" s="9">
        <f t="shared" si="3"/>
        <v>28.17999999999995</v>
      </c>
      <c r="L22" s="9"/>
      <c r="M22" s="144">
        <v>1</v>
      </c>
      <c r="N22" s="144">
        <v>9.3100000000000002E-2</v>
      </c>
      <c r="O22" s="9">
        <f t="shared" si="5"/>
        <v>0.83921264847021793</v>
      </c>
      <c r="P22" s="9">
        <f t="shared" si="4"/>
        <v>1.7253122888111516</v>
      </c>
      <c r="Q22" s="9">
        <f t="shared" si="4"/>
        <v>2.6235579999999956</v>
      </c>
      <c r="R22" s="9">
        <f t="shared" si="4"/>
        <v>2.6235579999999956</v>
      </c>
    </row>
    <row r="23" spans="1:18" s="135" customFormat="1" ht="15" x14ac:dyDescent="0.2">
      <c r="A23" s="145" t="s">
        <v>123</v>
      </c>
      <c r="B23" s="9">
        <v>946.71</v>
      </c>
      <c r="C23" s="9">
        <v>909</v>
      </c>
      <c r="D23" s="9">
        <v>972</v>
      </c>
      <c r="E23" s="9">
        <v>974</v>
      </c>
      <c r="F23" s="9">
        <v>860</v>
      </c>
      <c r="G23" s="9"/>
      <c r="H23" s="9">
        <f t="shared" si="3"/>
        <v>-37.710000000000036</v>
      </c>
      <c r="I23" s="9">
        <f t="shared" si="3"/>
        <v>25.289999999999964</v>
      </c>
      <c r="J23" s="9">
        <f t="shared" si="3"/>
        <v>27.289999999999964</v>
      </c>
      <c r="K23" s="9">
        <f t="shared" si="3"/>
        <v>-86.710000000000036</v>
      </c>
      <c r="L23" s="9"/>
      <c r="M23" s="144">
        <v>1.7999999999999999E-2</v>
      </c>
      <c r="N23" s="144">
        <v>9.8500000000000004E-2</v>
      </c>
      <c r="O23" s="9">
        <f t="shared" si="5"/>
        <v>-6.6859830000000064E-2</v>
      </c>
      <c r="P23" s="9">
        <f t="shared" si="4"/>
        <v>4.4839169999999935E-2</v>
      </c>
      <c r="Q23" s="9">
        <f t="shared" si="4"/>
        <v>4.8385169999999936E-2</v>
      </c>
      <c r="R23" s="9">
        <f t="shared" si="4"/>
        <v>-0.15373683000000005</v>
      </c>
    </row>
    <row r="24" spans="1:18" s="135" customFormat="1" ht="15" x14ac:dyDescent="0.2">
      <c r="A24" s="145" t="s">
        <v>124</v>
      </c>
      <c r="B24" s="9">
        <v>1527</v>
      </c>
      <c r="C24" s="9">
        <v>1693</v>
      </c>
      <c r="D24" s="9">
        <v>1604</v>
      </c>
      <c r="E24" s="9">
        <v>1474</v>
      </c>
      <c r="F24" s="9">
        <v>1405</v>
      </c>
      <c r="G24" s="9"/>
      <c r="H24" s="9">
        <f t="shared" si="3"/>
        <v>166</v>
      </c>
      <c r="I24" s="9">
        <f t="shared" si="3"/>
        <v>77</v>
      </c>
      <c r="J24" s="9">
        <f t="shared" si="3"/>
        <v>-53</v>
      </c>
      <c r="K24" s="9">
        <f t="shared" si="3"/>
        <v>-122</v>
      </c>
      <c r="L24" s="9"/>
      <c r="M24" s="144">
        <v>0.998</v>
      </c>
      <c r="N24" s="144">
        <v>9.8500000000000004E-2</v>
      </c>
      <c r="O24" s="9">
        <f t="shared" si="5"/>
        <v>16.318298000000002</v>
      </c>
      <c r="P24" s="9">
        <f t="shared" si="4"/>
        <v>7.5693310000000009</v>
      </c>
      <c r="Q24" s="9">
        <f t="shared" si="4"/>
        <v>-5.2100590000000002</v>
      </c>
      <c r="R24" s="9">
        <f t="shared" si="4"/>
        <v>-11.992966000000001</v>
      </c>
    </row>
    <row r="25" spans="1:18" s="135" customFormat="1" ht="15" x14ac:dyDescent="0.2">
      <c r="A25" s="145" t="s">
        <v>125</v>
      </c>
      <c r="B25" s="9">
        <v>1111.94</v>
      </c>
      <c r="C25" s="9">
        <v>1216</v>
      </c>
      <c r="D25" s="9">
        <v>1176</v>
      </c>
      <c r="E25" s="9">
        <v>1178</v>
      </c>
      <c r="F25" s="9">
        <v>1137</v>
      </c>
      <c r="G25" s="9"/>
      <c r="H25" s="9">
        <f t="shared" si="3"/>
        <v>104.05999999999995</v>
      </c>
      <c r="I25" s="9">
        <f t="shared" si="3"/>
        <v>64.059999999999945</v>
      </c>
      <c r="J25" s="9">
        <f t="shared" si="3"/>
        <v>66.059999999999945</v>
      </c>
      <c r="K25" s="9">
        <f t="shared" si="3"/>
        <v>25.059999999999945</v>
      </c>
      <c r="L25" s="9"/>
      <c r="M25" s="144">
        <v>0.76900000000000002</v>
      </c>
      <c r="N25" s="144">
        <v>9.8500000000000004E-2</v>
      </c>
      <c r="O25" s="9">
        <f t="shared" si="5"/>
        <v>7.8821807899999969</v>
      </c>
      <c r="P25" s="9">
        <f t="shared" si="4"/>
        <v>4.8523207899999958</v>
      </c>
      <c r="Q25" s="9">
        <f t="shared" si="4"/>
        <v>5.0038137899999962</v>
      </c>
      <c r="R25" s="9">
        <f t="shared" si="4"/>
        <v>1.8982072899999962</v>
      </c>
    </row>
    <row r="26" spans="1:18" s="135" customFormat="1" ht="15" x14ac:dyDescent="0.2">
      <c r="A26" s="145" t="s">
        <v>126</v>
      </c>
      <c r="B26" s="9">
        <v>5848.37</v>
      </c>
      <c r="C26" s="9">
        <v>6068</v>
      </c>
      <c r="D26" s="9">
        <v>6265.28</v>
      </c>
      <c r="E26" s="9">
        <v>5915.94</v>
      </c>
      <c r="F26" s="9">
        <v>5431.7</v>
      </c>
      <c r="G26" s="9"/>
      <c r="H26" s="9">
        <f t="shared" si="3"/>
        <v>219.63000000000011</v>
      </c>
      <c r="I26" s="9">
        <f t="shared" si="3"/>
        <v>416.90999999999985</v>
      </c>
      <c r="J26" s="9">
        <f t="shared" si="3"/>
        <v>67.569999999999709</v>
      </c>
      <c r="K26" s="9">
        <f t="shared" si="3"/>
        <v>-416.67000000000007</v>
      </c>
      <c r="L26" s="9"/>
      <c r="M26" s="144">
        <v>1.4E-2</v>
      </c>
      <c r="N26" s="144">
        <v>9.8500000000000004E-2</v>
      </c>
      <c r="O26" s="9">
        <f t="shared" si="5"/>
        <v>0.30286977000000015</v>
      </c>
      <c r="P26" s="9">
        <f t="shared" si="4"/>
        <v>0.57491888999999985</v>
      </c>
      <c r="Q26" s="9">
        <f t="shared" si="4"/>
        <v>9.3179029999999607E-2</v>
      </c>
      <c r="R26" s="9">
        <f t="shared" si="4"/>
        <v>-0.57458793000000008</v>
      </c>
    </row>
    <row r="27" spans="1:18" s="135" customFormat="1" ht="15" x14ac:dyDescent="0.2">
      <c r="A27" s="143" t="s">
        <v>127</v>
      </c>
      <c r="B27" s="9">
        <v>3307.02</v>
      </c>
      <c r="C27" s="9">
        <v>3533</v>
      </c>
      <c r="D27" s="9">
        <v>3381</v>
      </c>
      <c r="E27" s="9">
        <v>3130</v>
      </c>
      <c r="F27" s="9">
        <v>2927</v>
      </c>
      <c r="G27" s="9"/>
      <c r="H27" s="9">
        <f t="shared" si="3"/>
        <v>225.98000000000002</v>
      </c>
      <c r="I27" s="9">
        <f t="shared" si="3"/>
        <v>73.980000000000018</v>
      </c>
      <c r="J27" s="9">
        <f t="shared" si="3"/>
        <v>-177.01999999999998</v>
      </c>
      <c r="K27" s="9">
        <f t="shared" si="3"/>
        <v>-380.02</v>
      </c>
      <c r="L27" s="9"/>
      <c r="M27" s="144">
        <v>4.0000000000000001E-3</v>
      </c>
      <c r="N27" s="144">
        <v>9.8500000000000004E-2</v>
      </c>
      <c r="O27" s="9">
        <f t="shared" si="5"/>
        <v>8.903612000000001E-2</v>
      </c>
      <c r="P27" s="9">
        <f t="shared" si="4"/>
        <v>2.914812000000001E-2</v>
      </c>
      <c r="Q27" s="9">
        <f t="shared" si="4"/>
        <v>-6.9745879999999996E-2</v>
      </c>
      <c r="R27" s="9">
        <f t="shared" si="4"/>
        <v>-0.14972788000000001</v>
      </c>
    </row>
    <row r="28" spans="1:18" s="135" customFormat="1" ht="15" x14ac:dyDescent="0.2">
      <c r="A28" s="143" t="s">
        <v>128</v>
      </c>
      <c r="B28" s="9">
        <v>172</v>
      </c>
      <c r="C28" s="9">
        <v>163</v>
      </c>
      <c r="D28" s="9">
        <v>155</v>
      </c>
      <c r="E28" s="9">
        <v>147</v>
      </c>
      <c r="F28" s="9">
        <v>140</v>
      </c>
      <c r="G28" s="9"/>
      <c r="H28" s="9">
        <f t="shared" si="3"/>
        <v>-9</v>
      </c>
      <c r="I28" s="9">
        <f t="shared" si="3"/>
        <v>-17</v>
      </c>
      <c r="J28" s="9">
        <f t="shared" si="3"/>
        <v>-25</v>
      </c>
      <c r="K28" s="9">
        <f t="shared" si="3"/>
        <v>-32</v>
      </c>
      <c r="L28" s="9"/>
      <c r="M28" s="144">
        <v>4.0000000000000001E-3</v>
      </c>
      <c r="N28" s="144">
        <v>9.8500000000000004E-2</v>
      </c>
      <c r="O28" s="9">
        <f t="shared" si="5"/>
        <v>-3.5460000000000005E-3</v>
      </c>
      <c r="P28" s="9">
        <f t="shared" si="4"/>
        <v>-6.6980000000000008E-3</v>
      </c>
      <c r="Q28" s="9">
        <f t="shared" si="4"/>
        <v>-9.8500000000000011E-3</v>
      </c>
      <c r="R28" s="9">
        <f t="shared" si="4"/>
        <v>-1.2608000000000001E-2</v>
      </c>
    </row>
    <row r="29" spans="1:18" s="135" customFormat="1" ht="15" x14ac:dyDescent="0.2">
      <c r="A29" s="143" t="s">
        <v>129</v>
      </c>
      <c r="B29" s="9">
        <v>347</v>
      </c>
      <c r="C29" s="9">
        <v>558.5</v>
      </c>
      <c r="D29" s="9">
        <v>566.5</v>
      </c>
      <c r="E29" s="9">
        <v>544.5</v>
      </c>
      <c r="F29" s="9">
        <v>604.5</v>
      </c>
      <c r="G29" s="9"/>
      <c r="H29" s="9">
        <f t="shared" ref="H29:K30" si="6">C29-$B29</f>
        <v>211.5</v>
      </c>
      <c r="I29" s="9">
        <f t="shared" si="6"/>
        <v>219.5</v>
      </c>
      <c r="J29" s="9">
        <f t="shared" si="6"/>
        <v>197.5</v>
      </c>
      <c r="K29" s="9">
        <f t="shared" si="6"/>
        <v>257.5</v>
      </c>
      <c r="L29" s="9"/>
      <c r="M29" s="144">
        <v>6.5000000000000002E-2</v>
      </c>
      <c r="N29" s="144">
        <v>9.8500000000000004E-2</v>
      </c>
      <c r="O29" s="9">
        <f t="shared" si="5"/>
        <v>1.3541287500000001</v>
      </c>
      <c r="P29" s="9">
        <f t="shared" si="5"/>
        <v>1.4053487500000001</v>
      </c>
      <c r="Q29" s="9">
        <f t="shared" si="5"/>
        <v>1.2644937500000002</v>
      </c>
      <c r="R29" s="9">
        <f t="shared" si="5"/>
        <v>1.6486437500000002</v>
      </c>
    </row>
    <row r="30" spans="1:18" s="135" customFormat="1" ht="15" x14ac:dyDescent="0.2">
      <c r="A30" s="143" t="s">
        <v>130</v>
      </c>
      <c r="B30" s="9">
        <v>1750.4839999999999</v>
      </c>
      <c r="C30" s="9">
        <v>1792.5281511647277</v>
      </c>
      <c r="D30" s="9">
        <v>1964.1049832370254</v>
      </c>
      <c r="E30" s="9">
        <v>2087.1802055382332</v>
      </c>
      <c r="F30" s="9">
        <v>2198.4914106940505</v>
      </c>
      <c r="G30" s="9"/>
      <c r="H30" s="9">
        <f t="shared" si="6"/>
        <v>42.044151164727737</v>
      </c>
      <c r="I30" s="9">
        <f t="shared" si="6"/>
        <v>213.62098323702548</v>
      </c>
      <c r="J30" s="9">
        <f t="shared" si="6"/>
        <v>336.69620553823324</v>
      </c>
      <c r="K30" s="9">
        <f t="shared" si="6"/>
        <v>448.00741069405058</v>
      </c>
      <c r="L30" s="9"/>
      <c r="M30" s="144">
        <v>6.5000000000000002E-2</v>
      </c>
      <c r="N30" s="144">
        <v>9.8500000000000004E-2</v>
      </c>
      <c r="O30" s="9">
        <f t="shared" si="5"/>
        <v>0.26918767783216935</v>
      </c>
      <c r="P30" s="9">
        <f t="shared" si="5"/>
        <v>1.3677083451750558</v>
      </c>
      <c r="Q30" s="9">
        <f t="shared" si="5"/>
        <v>2.1556974559585385</v>
      </c>
      <c r="R30" s="9">
        <f t="shared" si="5"/>
        <v>2.8683674469686591</v>
      </c>
    </row>
    <row r="31" spans="1:18" s="135" customFormat="1" ht="15.75" x14ac:dyDescent="0.25">
      <c r="A31" s="143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</row>
    <row r="32" spans="1:18" s="135" customFormat="1" ht="15.75" x14ac:dyDescent="0.25">
      <c r="A32" s="146" t="s">
        <v>131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36"/>
      <c r="P32" s="136"/>
      <c r="Q32" s="136"/>
      <c r="R32" s="136"/>
    </row>
    <row r="33" spans="1:21" s="135" customFormat="1" ht="15" x14ac:dyDescent="0.2">
      <c r="A33" s="143" t="s">
        <v>132</v>
      </c>
      <c r="B33" s="9">
        <v>20.350000000000001</v>
      </c>
      <c r="C33" s="9">
        <v>20.350000000000001</v>
      </c>
      <c r="D33" s="9">
        <v>20.350000000000001</v>
      </c>
      <c r="E33" s="9">
        <v>20.350000000000001</v>
      </c>
      <c r="F33" s="9">
        <v>20.350000000000001</v>
      </c>
      <c r="G33" s="9"/>
      <c r="H33" s="9">
        <f t="shared" ref="H33:K36" si="7">C33-$B33</f>
        <v>0</v>
      </c>
      <c r="I33" s="9">
        <f t="shared" si="7"/>
        <v>0</v>
      </c>
      <c r="J33" s="9">
        <f t="shared" si="7"/>
        <v>0</v>
      </c>
      <c r="K33" s="9">
        <f t="shared" si="7"/>
        <v>0</v>
      </c>
      <c r="L33" s="9"/>
      <c r="M33" s="144">
        <v>1</v>
      </c>
      <c r="N33" s="144">
        <v>9.8500000000000004E-2</v>
      </c>
      <c r="O33" s="9">
        <f t="shared" ref="O33:R38" si="8">H33*$M33*$N33</f>
        <v>0</v>
      </c>
      <c r="P33" s="9">
        <f t="shared" si="8"/>
        <v>0</v>
      </c>
      <c r="Q33" s="9">
        <f t="shared" si="8"/>
        <v>0</v>
      </c>
      <c r="R33" s="9">
        <f t="shared" si="8"/>
        <v>0</v>
      </c>
    </row>
    <row r="34" spans="1:21" s="135" customFormat="1" ht="15" x14ac:dyDescent="0.2">
      <c r="A34" s="143" t="s">
        <v>133</v>
      </c>
      <c r="B34" s="9">
        <v>85.44</v>
      </c>
      <c r="C34" s="9">
        <v>85.44</v>
      </c>
      <c r="D34" s="9">
        <v>85.44</v>
      </c>
      <c r="E34" s="9">
        <v>85.44</v>
      </c>
      <c r="F34" s="9">
        <v>85.44</v>
      </c>
      <c r="G34" s="9"/>
      <c r="H34" s="9">
        <f t="shared" si="7"/>
        <v>0</v>
      </c>
      <c r="I34" s="9">
        <f t="shared" si="7"/>
        <v>0</v>
      </c>
      <c r="J34" s="9">
        <f t="shared" si="7"/>
        <v>0</v>
      </c>
      <c r="K34" s="9">
        <f t="shared" si="7"/>
        <v>0</v>
      </c>
      <c r="L34" s="9"/>
      <c r="M34" s="144">
        <v>1</v>
      </c>
      <c r="N34" s="144">
        <v>9.8500000000000004E-2</v>
      </c>
      <c r="O34" s="9">
        <f t="shared" si="8"/>
        <v>0</v>
      </c>
      <c r="P34" s="9">
        <f t="shared" si="8"/>
        <v>0</v>
      </c>
      <c r="Q34" s="9">
        <f t="shared" si="8"/>
        <v>0</v>
      </c>
      <c r="R34" s="9">
        <f t="shared" si="8"/>
        <v>0</v>
      </c>
    </row>
    <row r="35" spans="1:21" s="135" customFormat="1" ht="15" x14ac:dyDescent="0.2">
      <c r="A35" s="143" t="s">
        <v>134</v>
      </c>
      <c r="B35" s="9">
        <v>2.0470000000000002</v>
      </c>
      <c r="C35" s="9">
        <v>2.0822502950236608</v>
      </c>
      <c r="D35" s="9">
        <v>2.1202284057930214</v>
      </c>
      <c r="E35" s="9">
        <v>2.1610111721882426</v>
      </c>
      <c r="F35" s="9">
        <v>2.2059288846346048</v>
      </c>
      <c r="G35" s="9"/>
      <c r="H35" s="9">
        <f t="shared" si="7"/>
        <v>3.5250295023660616E-2</v>
      </c>
      <c r="I35" s="9">
        <f t="shared" si="7"/>
        <v>7.3228405793021256E-2</v>
      </c>
      <c r="J35" s="9">
        <f t="shared" si="7"/>
        <v>0.11401117218824242</v>
      </c>
      <c r="K35" s="9">
        <f t="shared" si="7"/>
        <v>0.15892888463460464</v>
      </c>
      <c r="L35" s="9"/>
      <c r="M35" s="144">
        <v>1</v>
      </c>
      <c r="N35" s="144">
        <v>9.8500000000000004E-2</v>
      </c>
      <c r="O35" s="9">
        <f t="shared" si="8"/>
        <v>3.4721540598305709E-3</v>
      </c>
      <c r="P35" s="9">
        <f t="shared" si="8"/>
        <v>7.2129979706125943E-3</v>
      </c>
      <c r="Q35" s="9">
        <f t="shared" si="8"/>
        <v>1.1230100460541879E-2</v>
      </c>
      <c r="R35" s="9">
        <f t="shared" si="8"/>
        <v>1.5654495136508559E-2</v>
      </c>
    </row>
    <row r="36" spans="1:21" s="135" customFormat="1" ht="15" x14ac:dyDescent="0.2">
      <c r="A36" s="143" t="s">
        <v>135</v>
      </c>
      <c r="B36" s="9">
        <v>28.37</v>
      </c>
      <c r="C36" s="9">
        <v>28.37</v>
      </c>
      <c r="D36" s="9">
        <v>28.37</v>
      </c>
      <c r="E36" s="9">
        <v>28.37</v>
      </c>
      <c r="F36" s="9">
        <v>28.37</v>
      </c>
      <c r="G36" s="9"/>
      <c r="H36" s="9">
        <f t="shared" si="7"/>
        <v>0</v>
      </c>
      <c r="I36" s="9">
        <f t="shared" si="7"/>
        <v>0</v>
      </c>
      <c r="J36" s="9">
        <f t="shared" si="7"/>
        <v>0</v>
      </c>
      <c r="K36" s="9">
        <f t="shared" si="7"/>
        <v>0</v>
      </c>
      <c r="L36" s="9"/>
      <c r="M36" s="144">
        <v>1</v>
      </c>
      <c r="N36" s="144">
        <v>9.8500000000000004E-2</v>
      </c>
      <c r="O36" s="9">
        <f t="shared" si="8"/>
        <v>0</v>
      </c>
      <c r="P36" s="9">
        <f t="shared" si="8"/>
        <v>0</v>
      </c>
      <c r="Q36" s="9">
        <f t="shared" si="8"/>
        <v>0</v>
      </c>
      <c r="R36" s="9">
        <f t="shared" si="8"/>
        <v>0</v>
      </c>
    </row>
    <row r="37" spans="1:21" s="135" customFormat="1" ht="15" x14ac:dyDescent="0.2">
      <c r="A37" s="143" t="s">
        <v>136</v>
      </c>
      <c r="B37" s="147" t="s">
        <v>137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144">
        <v>1</v>
      </c>
      <c r="N37" s="144">
        <v>9.8500000000000004E-2</v>
      </c>
      <c r="O37" s="9">
        <f t="shared" si="8"/>
        <v>0</v>
      </c>
      <c r="P37" s="9">
        <f t="shared" si="8"/>
        <v>0</v>
      </c>
      <c r="Q37" s="9">
        <f t="shared" si="8"/>
        <v>0</v>
      </c>
      <c r="R37" s="9">
        <f t="shared" si="8"/>
        <v>0</v>
      </c>
    </row>
    <row r="38" spans="1:21" s="135" customFormat="1" ht="15" x14ac:dyDescent="0.2">
      <c r="A38" s="143" t="s">
        <v>138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/>
      <c r="H38" s="9">
        <f>C38-$B38</f>
        <v>0</v>
      </c>
      <c r="I38" s="9">
        <f>D38-$B38</f>
        <v>0</v>
      </c>
      <c r="J38" s="9">
        <f>E38-$B38</f>
        <v>0</v>
      </c>
      <c r="K38" s="9">
        <f>F38-$B38</f>
        <v>0</v>
      </c>
      <c r="L38" s="9"/>
      <c r="M38" s="144">
        <v>1</v>
      </c>
      <c r="N38" s="144">
        <v>9.8500000000000004E-2</v>
      </c>
      <c r="O38" s="9">
        <f t="shared" si="8"/>
        <v>0</v>
      </c>
      <c r="P38" s="9">
        <f t="shared" si="8"/>
        <v>0</v>
      </c>
      <c r="Q38" s="9">
        <f t="shared" si="8"/>
        <v>0</v>
      </c>
      <c r="R38" s="9">
        <f t="shared" si="8"/>
        <v>0</v>
      </c>
    </row>
    <row r="39" spans="1:21" s="135" customFormat="1" ht="15" x14ac:dyDescent="0.2">
      <c r="A39" s="14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21" s="135" customFormat="1" ht="15" x14ac:dyDescent="0.2">
      <c r="A40" s="143" t="s">
        <v>139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v>-90.992000000000004</v>
      </c>
      <c r="P40" s="9"/>
      <c r="Q40" s="9"/>
      <c r="R40" s="9"/>
    </row>
    <row r="41" spans="1:21" s="135" customFormat="1" ht="15" x14ac:dyDescent="0.2">
      <c r="A41" s="14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1" s="135" customFormat="1" ht="15.75" x14ac:dyDescent="0.25">
      <c r="A42" s="131" t="s">
        <v>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>
        <f>SUM(O13:O41)</f>
        <v>235.82755806885916</v>
      </c>
      <c r="P42" s="9">
        <f>SUM(P13:P41)</f>
        <v>436.6018325106561</v>
      </c>
      <c r="Q42" s="9">
        <f>SUM(Q13:Q41)</f>
        <v>485.5468763062716</v>
      </c>
      <c r="R42" s="9">
        <f>SUM(R13:R41)</f>
        <v>606.13156542310492</v>
      </c>
    </row>
    <row r="43" spans="1:21" s="135" customFormat="1" ht="15.75" x14ac:dyDescent="0.25">
      <c r="A43" s="131" t="s">
        <v>109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f>25858.313+3.842</f>
        <v>25862.154999999999</v>
      </c>
      <c r="P43" s="9">
        <f t="shared" ref="P43:R43" si="9">25858.313+3.842</f>
        <v>25862.154999999999</v>
      </c>
      <c r="Q43" s="9">
        <f t="shared" si="9"/>
        <v>25862.154999999999</v>
      </c>
      <c r="R43" s="9">
        <f t="shared" si="9"/>
        <v>25862.154999999999</v>
      </c>
    </row>
    <row r="44" spans="1:21" s="137" customFormat="1" ht="15.75" x14ac:dyDescent="0.25">
      <c r="A44" s="131" t="s">
        <v>140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>
        <f>SUM(O42:O43)</f>
        <v>26097.982558068859</v>
      </c>
      <c r="P44" s="136">
        <f t="shared" ref="P44:R44" si="10">SUM(P42:P43)</f>
        <v>26298.756832510655</v>
      </c>
      <c r="Q44" s="136">
        <f t="shared" si="10"/>
        <v>26347.70187630627</v>
      </c>
      <c r="R44" s="136">
        <f t="shared" si="10"/>
        <v>26468.286565423103</v>
      </c>
    </row>
    <row r="47" spans="1:21" s="135" customFormat="1" ht="60" x14ac:dyDescent="0.2">
      <c r="A47" s="187" t="s">
        <v>141</v>
      </c>
      <c r="B47" s="182" t="s">
        <v>510</v>
      </c>
      <c r="C47" s="183" t="s">
        <v>511</v>
      </c>
      <c r="D47" s="183" t="s">
        <v>537</v>
      </c>
      <c r="E47" s="183" t="s">
        <v>538</v>
      </c>
      <c r="F47" s="183" t="s">
        <v>514</v>
      </c>
      <c r="G47" s="183" t="s">
        <v>515</v>
      </c>
      <c r="H47" s="138"/>
      <c r="I47" s="183" t="s">
        <v>516</v>
      </c>
      <c r="J47" s="183" t="s">
        <v>517</v>
      </c>
      <c r="K47" s="183" t="s">
        <v>518</v>
      </c>
      <c r="L47" s="183" t="s">
        <v>519</v>
      </c>
      <c r="M47" s="183" t="s">
        <v>529</v>
      </c>
      <c r="N47" s="138"/>
      <c r="O47" s="184" t="s">
        <v>527</v>
      </c>
      <c r="P47" s="184" t="s">
        <v>528</v>
      </c>
      <c r="Q47" s="183" t="s">
        <v>523</v>
      </c>
      <c r="R47" s="183" t="s">
        <v>524</v>
      </c>
      <c r="S47" s="183" t="s">
        <v>525</v>
      </c>
      <c r="T47" s="183" t="s">
        <v>526</v>
      </c>
      <c r="U47" s="183" t="s">
        <v>522</v>
      </c>
    </row>
    <row r="48" spans="1:21" s="135" customFormat="1" ht="15" x14ac:dyDescent="0.2">
      <c r="A48" s="143" t="s">
        <v>79</v>
      </c>
      <c r="B48" s="8">
        <v>4569</v>
      </c>
      <c r="C48" s="8">
        <v>5189</v>
      </c>
      <c r="D48" s="8">
        <v>4646</v>
      </c>
      <c r="E48" s="8">
        <v>4446</v>
      </c>
      <c r="F48" s="8">
        <v>4441</v>
      </c>
      <c r="G48" s="8">
        <v>4572</v>
      </c>
      <c r="H48" s="148"/>
      <c r="I48" s="9">
        <f>C48-$B48</f>
        <v>620</v>
      </c>
      <c r="J48" s="9">
        <f t="shared" ref="J48:M63" si="11">D48-$B48</f>
        <v>77</v>
      </c>
      <c r="K48" s="9">
        <f t="shared" si="11"/>
        <v>-123</v>
      </c>
      <c r="L48" s="9">
        <f t="shared" si="11"/>
        <v>-128</v>
      </c>
      <c r="M48" s="9">
        <f t="shared" si="11"/>
        <v>3</v>
      </c>
      <c r="N48" s="9"/>
      <c r="O48" s="144">
        <v>1</v>
      </c>
      <c r="P48" s="144">
        <v>9.8500000000000004E-2</v>
      </c>
      <c r="Q48" s="9">
        <f>I48*$O48*$P48</f>
        <v>61.07</v>
      </c>
      <c r="R48" s="9">
        <f t="shared" ref="R48:U63" si="12">J48*$O48*$P48</f>
        <v>7.5845000000000002</v>
      </c>
      <c r="S48" s="9">
        <f t="shared" si="12"/>
        <v>-12.115500000000001</v>
      </c>
      <c r="T48" s="9">
        <f t="shared" si="12"/>
        <v>-12.608000000000001</v>
      </c>
      <c r="U48" s="9">
        <f t="shared" si="12"/>
        <v>0.29549999999999998</v>
      </c>
    </row>
    <row r="49" spans="1:21" s="135" customFormat="1" ht="15" x14ac:dyDescent="0.2">
      <c r="A49" s="143" t="s">
        <v>115</v>
      </c>
      <c r="B49" s="8">
        <v>4810</v>
      </c>
      <c r="C49" s="8">
        <v>4810</v>
      </c>
      <c r="D49" s="8">
        <v>4810</v>
      </c>
      <c r="E49" s="8">
        <v>4810</v>
      </c>
      <c r="F49" s="8">
        <v>4810</v>
      </c>
      <c r="G49" s="8">
        <v>4810</v>
      </c>
      <c r="H49" s="148"/>
      <c r="I49" s="9">
        <f t="shared" ref="I49:M70" si="13">C49-$B49</f>
        <v>0</v>
      </c>
      <c r="J49" s="9">
        <f t="shared" si="11"/>
        <v>0</v>
      </c>
      <c r="K49" s="9">
        <f t="shared" si="11"/>
        <v>0</v>
      </c>
      <c r="L49" s="9">
        <f t="shared" si="11"/>
        <v>0</v>
      </c>
      <c r="M49" s="9">
        <f t="shared" si="11"/>
        <v>0</v>
      </c>
      <c r="N49" s="9"/>
      <c r="O49" s="144">
        <v>0.99399999999999999</v>
      </c>
      <c r="P49" s="144">
        <v>9.8500000000000004E-2</v>
      </c>
      <c r="Q49" s="9">
        <f t="shared" ref="Q49:U64" si="14">I49*$O49*$P49</f>
        <v>0</v>
      </c>
      <c r="R49" s="9">
        <f t="shared" si="12"/>
        <v>0</v>
      </c>
      <c r="S49" s="9">
        <f t="shared" si="12"/>
        <v>0</v>
      </c>
      <c r="T49" s="9">
        <f t="shared" si="12"/>
        <v>0</v>
      </c>
      <c r="U49" s="9">
        <f t="shared" si="12"/>
        <v>0</v>
      </c>
    </row>
    <row r="50" spans="1:21" s="135" customFormat="1" ht="15" x14ac:dyDescent="0.2">
      <c r="A50" s="143" t="s">
        <v>32</v>
      </c>
      <c r="B50" s="8">
        <v>6050</v>
      </c>
      <c r="C50" s="8">
        <v>6255.6449999999995</v>
      </c>
      <c r="D50" s="8">
        <v>7638.8649999999989</v>
      </c>
      <c r="E50" s="8">
        <v>8941.4359999999979</v>
      </c>
      <c r="F50" s="8">
        <v>11418.856999999998</v>
      </c>
      <c r="G50" s="8">
        <v>12406.169</v>
      </c>
      <c r="H50" s="148"/>
      <c r="I50" s="9">
        <f t="shared" si="13"/>
        <v>205.64499999999953</v>
      </c>
      <c r="J50" s="9">
        <f t="shared" si="11"/>
        <v>1588.8649999999989</v>
      </c>
      <c r="K50" s="9">
        <f t="shared" si="11"/>
        <v>2891.4359999999979</v>
      </c>
      <c r="L50" s="9">
        <f t="shared" si="11"/>
        <v>5368.8569999999982</v>
      </c>
      <c r="M50" s="9">
        <f t="shared" si="11"/>
        <v>6356.1689999999999</v>
      </c>
      <c r="N50" s="9"/>
      <c r="O50" s="144">
        <v>0.91</v>
      </c>
      <c r="P50" s="144">
        <v>9.8500000000000004E-2</v>
      </c>
      <c r="Q50" s="9">
        <f t="shared" si="14"/>
        <v>18.432989574999961</v>
      </c>
      <c r="R50" s="9">
        <f t="shared" si="12"/>
        <v>142.41791427499993</v>
      </c>
      <c r="S50" s="9">
        <f t="shared" si="12"/>
        <v>259.17386585999981</v>
      </c>
      <c r="T50" s="9">
        <f t="shared" si="12"/>
        <v>481.23749719499989</v>
      </c>
      <c r="U50" s="9">
        <f t="shared" si="12"/>
        <v>569.73520831500002</v>
      </c>
    </row>
    <row r="51" spans="1:21" s="135" customFormat="1" ht="15" x14ac:dyDescent="0.2">
      <c r="A51" s="145" t="s">
        <v>116</v>
      </c>
      <c r="B51" s="8">
        <v>1237</v>
      </c>
      <c r="C51" s="8">
        <v>1577</v>
      </c>
      <c r="D51" s="8">
        <v>1301</v>
      </c>
      <c r="E51" s="8">
        <v>2067.6</v>
      </c>
      <c r="F51" s="8">
        <v>1866.9</v>
      </c>
      <c r="G51" s="8">
        <v>2897.9</v>
      </c>
      <c r="H51" s="148"/>
      <c r="I51" s="9">
        <f t="shared" si="13"/>
        <v>340</v>
      </c>
      <c r="J51" s="9">
        <f t="shared" si="11"/>
        <v>64</v>
      </c>
      <c r="K51" s="9">
        <f t="shared" si="11"/>
        <v>830.59999999999991</v>
      </c>
      <c r="L51" s="9">
        <f t="shared" si="11"/>
        <v>629.90000000000009</v>
      </c>
      <c r="M51" s="9">
        <f t="shared" si="11"/>
        <v>1660.9</v>
      </c>
      <c r="N51" s="9"/>
      <c r="O51" s="144">
        <v>0.997</v>
      </c>
      <c r="P51" s="144">
        <v>9.8500000000000004E-2</v>
      </c>
      <c r="Q51" s="9">
        <f t="shared" si="14"/>
        <v>33.389530000000001</v>
      </c>
      <c r="R51" s="9">
        <f t="shared" si="12"/>
        <v>6.285088</v>
      </c>
      <c r="S51" s="9">
        <f t="shared" si="12"/>
        <v>81.568657699999989</v>
      </c>
      <c r="T51" s="9">
        <f t="shared" si="12"/>
        <v>61.859014550000019</v>
      </c>
      <c r="U51" s="9">
        <f t="shared" si="12"/>
        <v>163.10785405000001</v>
      </c>
    </row>
    <row r="52" spans="1:21" s="135" customFormat="1" ht="15" x14ac:dyDescent="0.2">
      <c r="A52" s="145" t="s">
        <v>117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148"/>
      <c r="I52" s="9">
        <f t="shared" si="13"/>
        <v>0</v>
      </c>
      <c r="J52" s="9">
        <f t="shared" si="11"/>
        <v>0</v>
      </c>
      <c r="K52" s="9">
        <f t="shared" si="11"/>
        <v>0</v>
      </c>
      <c r="L52" s="9">
        <f t="shared" si="11"/>
        <v>0</v>
      </c>
      <c r="M52" s="9">
        <f t="shared" si="11"/>
        <v>0</v>
      </c>
      <c r="N52" s="9"/>
      <c r="O52" s="144">
        <v>1</v>
      </c>
      <c r="P52" s="144">
        <v>9.8500000000000004E-2</v>
      </c>
      <c r="Q52" s="9">
        <f t="shared" si="14"/>
        <v>0</v>
      </c>
      <c r="R52" s="9">
        <f t="shared" si="12"/>
        <v>0</v>
      </c>
      <c r="S52" s="9">
        <f t="shared" si="12"/>
        <v>0</v>
      </c>
      <c r="T52" s="9">
        <f t="shared" si="12"/>
        <v>0</v>
      </c>
      <c r="U52" s="9">
        <f t="shared" si="12"/>
        <v>0</v>
      </c>
    </row>
    <row r="53" spans="1:21" s="135" customFormat="1" ht="15" x14ac:dyDescent="0.2">
      <c r="A53" s="145" t="s">
        <v>119</v>
      </c>
      <c r="B53" s="8">
        <v>2200</v>
      </c>
      <c r="C53" s="8">
        <v>2158.7219999999998</v>
      </c>
      <c r="D53" s="8">
        <v>1803.5709999999999</v>
      </c>
      <c r="E53" s="8">
        <v>1737.346</v>
      </c>
      <c r="F53" s="8">
        <v>1817.1030000000001</v>
      </c>
      <c r="G53" s="8">
        <v>1822.15</v>
      </c>
      <c r="H53" s="148"/>
      <c r="I53" s="9">
        <f t="shared" si="13"/>
        <v>-41.278000000000247</v>
      </c>
      <c r="J53" s="9">
        <f t="shared" si="11"/>
        <v>-396.42900000000009</v>
      </c>
      <c r="K53" s="9">
        <f t="shared" si="11"/>
        <v>-462.654</v>
      </c>
      <c r="L53" s="9">
        <f t="shared" si="11"/>
        <v>-382.89699999999993</v>
      </c>
      <c r="M53" s="9">
        <f t="shared" si="11"/>
        <v>-377.84999999999991</v>
      </c>
      <c r="N53" s="9"/>
      <c r="O53" s="144">
        <v>0.66400000000000003</v>
      </c>
      <c r="P53" s="144">
        <v>9.8500000000000004E-2</v>
      </c>
      <c r="Q53" s="9">
        <f t="shared" si="14"/>
        <v>-2.6997463120000162</v>
      </c>
      <c r="R53" s="9">
        <f t="shared" si="12"/>
        <v>-25.928042316000006</v>
      </c>
      <c r="S53" s="9">
        <f t="shared" si="12"/>
        <v>-30.259422216000004</v>
      </c>
      <c r="T53" s="9">
        <f t="shared" si="12"/>
        <v>-25.042995387999998</v>
      </c>
      <c r="U53" s="9">
        <f t="shared" si="12"/>
        <v>-24.712901399999996</v>
      </c>
    </row>
    <row r="54" spans="1:21" s="135" customFormat="1" ht="15" x14ac:dyDescent="0.2">
      <c r="A54" s="145" t="s">
        <v>120</v>
      </c>
      <c r="B54" s="8">
        <v>390</v>
      </c>
      <c r="C54" s="8">
        <v>474.75</v>
      </c>
      <c r="D54" s="8">
        <v>520.4</v>
      </c>
      <c r="E54" s="8">
        <v>448.3</v>
      </c>
      <c r="F54" s="8">
        <v>426</v>
      </c>
      <c r="G54" s="8">
        <v>429</v>
      </c>
      <c r="H54" s="148"/>
      <c r="I54" s="9">
        <f t="shared" si="13"/>
        <v>84.75</v>
      </c>
      <c r="J54" s="9">
        <f t="shared" si="11"/>
        <v>130.39999999999998</v>
      </c>
      <c r="K54" s="9">
        <f t="shared" si="11"/>
        <v>58.300000000000011</v>
      </c>
      <c r="L54" s="9">
        <f t="shared" si="11"/>
        <v>36</v>
      </c>
      <c r="M54" s="9">
        <f t="shared" si="11"/>
        <v>39</v>
      </c>
      <c r="N54" s="9"/>
      <c r="O54" s="144">
        <v>0.91700000000000004</v>
      </c>
      <c r="P54" s="144">
        <v>9.3100000000000002E-2</v>
      </c>
      <c r="Q54" s="9">
        <f t="shared" si="14"/>
        <v>7.2353363250000005</v>
      </c>
      <c r="R54" s="9">
        <f t="shared" si="12"/>
        <v>11.132600079999998</v>
      </c>
      <c r="S54" s="9">
        <f t="shared" si="12"/>
        <v>4.9772284100000013</v>
      </c>
      <c r="T54" s="9">
        <f t="shared" si="12"/>
        <v>3.0734172000000002</v>
      </c>
      <c r="U54" s="9">
        <f t="shared" si="12"/>
        <v>3.3295352999999999</v>
      </c>
    </row>
    <row r="55" spans="1:21" s="135" customFormat="1" ht="15" x14ac:dyDescent="0.2">
      <c r="A55" s="145" t="s">
        <v>121</v>
      </c>
      <c r="B55" s="8">
        <v>350</v>
      </c>
      <c r="C55" s="8">
        <v>654.29999999999995</v>
      </c>
      <c r="D55" s="8">
        <v>742.5</v>
      </c>
      <c r="E55" s="8">
        <v>692.7</v>
      </c>
      <c r="F55" s="8">
        <v>418.4</v>
      </c>
      <c r="G55" s="8">
        <v>134.5</v>
      </c>
      <c r="H55" s="148"/>
      <c r="I55" s="9">
        <f t="shared" si="13"/>
        <v>304.29999999999995</v>
      </c>
      <c r="J55" s="9">
        <f t="shared" si="11"/>
        <v>392.5</v>
      </c>
      <c r="K55" s="9">
        <f t="shared" si="11"/>
        <v>342.70000000000005</v>
      </c>
      <c r="L55" s="9">
        <f t="shared" si="11"/>
        <v>68.399999999999977</v>
      </c>
      <c r="M55" s="9">
        <f t="shared" si="11"/>
        <v>-215.5</v>
      </c>
      <c r="N55" s="9"/>
      <c r="O55" s="144">
        <v>1</v>
      </c>
      <c r="P55" s="144">
        <v>9.3100000000000002E-2</v>
      </c>
      <c r="Q55" s="9">
        <f t="shared" si="14"/>
        <v>28.330329999999996</v>
      </c>
      <c r="R55" s="9">
        <f t="shared" si="12"/>
        <v>36.54175</v>
      </c>
      <c r="S55" s="9">
        <f t="shared" si="12"/>
        <v>31.905370000000005</v>
      </c>
      <c r="T55" s="9">
        <f t="shared" si="12"/>
        <v>6.3680399999999979</v>
      </c>
      <c r="U55" s="9">
        <f t="shared" si="12"/>
        <v>-20.06305</v>
      </c>
    </row>
    <row r="56" spans="1:21" s="135" customFormat="1" ht="15" x14ac:dyDescent="0.2">
      <c r="A56" s="143" t="s">
        <v>122</v>
      </c>
      <c r="B56" s="10">
        <v>5.0999999999999996</v>
      </c>
      <c r="C56" s="8">
        <v>14.6</v>
      </c>
      <c r="D56" s="8">
        <v>14.8</v>
      </c>
      <c r="E56" s="8">
        <v>16</v>
      </c>
      <c r="F56" s="8">
        <v>8.1999999999999993</v>
      </c>
      <c r="G56" s="8">
        <v>8.1</v>
      </c>
      <c r="H56" s="9"/>
      <c r="I56" s="9">
        <f t="shared" si="13"/>
        <v>9.5</v>
      </c>
      <c r="J56" s="9">
        <f t="shared" si="11"/>
        <v>9.7000000000000011</v>
      </c>
      <c r="K56" s="9">
        <f t="shared" si="11"/>
        <v>10.9</v>
      </c>
      <c r="L56" s="9">
        <f t="shared" si="11"/>
        <v>3.0999999999999996</v>
      </c>
      <c r="M56" s="9">
        <f t="shared" si="11"/>
        <v>3</v>
      </c>
      <c r="N56" s="9"/>
      <c r="O56" s="144">
        <v>1</v>
      </c>
      <c r="P56" s="144">
        <v>9.3100000000000002E-2</v>
      </c>
      <c r="Q56" s="9">
        <f t="shared" si="14"/>
        <v>0.88445000000000007</v>
      </c>
      <c r="R56" s="9">
        <f t="shared" si="12"/>
        <v>0.90307000000000015</v>
      </c>
      <c r="S56" s="9">
        <f t="shared" si="12"/>
        <v>1.0147900000000001</v>
      </c>
      <c r="T56" s="9">
        <f t="shared" si="12"/>
        <v>0.28860999999999998</v>
      </c>
      <c r="U56" s="9">
        <f t="shared" si="12"/>
        <v>0.27929999999999999</v>
      </c>
    </row>
    <row r="57" spans="1:21" s="135" customFormat="1" ht="15" x14ac:dyDescent="0.2">
      <c r="A57" s="145" t="s">
        <v>123</v>
      </c>
      <c r="B57" s="8">
        <v>2347</v>
      </c>
      <c r="C57" s="8">
        <v>2364.75</v>
      </c>
      <c r="D57" s="8">
        <v>2430.4</v>
      </c>
      <c r="E57" s="8">
        <v>2328.9</v>
      </c>
      <c r="F57" s="8">
        <v>2298.8000000000002</v>
      </c>
      <c r="G57" s="8">
        <v>2727.3</v>
      </c>
      <c r="H57" s="148"/>
      <c r="I57" s="9">
        <f t="shared" si="13"/>
        <v>17.75</v>
      </c>
      <c r="J57" s="9">
        <f t="shared" si="11"/>
        <v>83.400000000000091</v>
      </c>
      <c r="K57" s="9">
        <f t="shared" si="11"/>
        <v>-18.099999999999909</v>
      </c>
      <c r="L57" s="9">
        <f t="shared" si="11"/>
        <v>-48.199999999999818</v>
      </c>
      <c r="M57" s="9">
        <f t="shared" si="11"/>
        <v>380.30000000000018</v>
      </c>
      <c r="N57" s="9"/>
      <c r="O57" s="144">
        <v>1.7999999999999999E-2</v>
      </c>
      <c r="P57" s="144">
        <v>9.8500000000000004E-2</v>
      </c>
      <c r="Q57" s="9">
        <f t="shared" si="14"/>
        <v>3.1470749999999999E-2</v>
      </c>
      <c r="R57" s="9">
        <f t="shared" si="12"/>
        <v>0.14786820000000014</v>
      </c>
      <c r="S57" s="9">
        <f t="shared" si="12"/>
        <v>-3.2091299999999837E-2</v>
      </c>
      <c r="T57" s="9">
        <f t="shared" si="12"/>
        <v>-8.5458599999999676E-2</v>
      </c>
      <c r="U57" s="9">
        <f t="shared" si="12"/>
        <v>0.67427190000000026</v>
      </c>
    </row>
    <row r="58" spans="1:21" s="135" customFormat="1" ht="15" x14ac:dyDescent="0.2">
      <c r="A58" s="145" t="s">
        <v>124</v>
      </c>
      <c r="B58" s="8">
        <v>468</v>
      </c>
      <c r="C58" s="8">
        <v>569.50700000000006</v>
      </c>
      <c r="D58" s="8">
        <v>612.73500000000013</v>
      </c>
      <c r="E58" s="8">
        <v>555.64100000000008</v>
      </c>
      <c r="F58" s="8">
        <v>499.3370000000001</v>
      </c>
      <c r="G58" s="8">
        <v>504.13100000000003</v>
      </c>
      <c r="H58" s="148"/>
      <c r="I58" s="9">
        <f t="shared" si="13"/>
        <v>101.50700000000006</v>
      </c>
      <c r="J58" s="9">
        <f t="shared" si="11"/>
        <v>144.73500000000013</v>
      </c>
      <c r="K58" s="9">
        <f t="shared" si="11"/>
        <v>87.641000000000076</v>
      </c>
      <c r="L58" s="9">
        <f t="shared" si="11"/>
        <v>31.337000000000103</v>
      </c>
      <c r="M58" s="9">
        <f t="shared" si="11"/>
        <v>36.131000000000029</v>
      </c>
      <c r="N58" s="9"/>
      <c r="O58" s="144">
        <v>0.998</v>
      </c>
      <c r="P58" s="144">
        <v>9.8500000000000004E-2</v>
      </c>
      <c r="Q58" s="9">
        <f t="shared" si="14"/>
        <v>9.9784426210000063</v>
      </c>
      <c r="R58" s="9">
        <f t="shared" si="12"/>
        <v>14.227884705000013</v>
      </c>
      <c r="S58" s="9">
        <f t="shared" si="12"/>
        <v>8.6153732230000077</v>
      </c>
      <c r="T58" s="9">
        <f t="shared" si="12"/>
        <v>3.0805211110000101</v>
      </c>
      <c r="U58" s="9">
        <f t="shared" si="12"/>
        <v>3.5517856930000029</v>
      </c>
    </row>
    <row r="59" spans="1:21" s="135" customFormat="1" ht="15" x14ac:dyDescent="0.2">
      <c r="A59" s="145" t="s">
        <v>125</v>
      </c>
      <c r="B59" s="8">
        <v>353</v>
      </c>
      <c r="C59" s="8">
        <v>367.43851315154006</v>
      </c>
      <c r="D59" s="8">
        <v>370.18344939904779</v>
      </c>
      <c r="E59" s="8">
        <v>360.00012982342002</v>
      </c>
      <c r="F59" s="8">
        <v>285.64733008188085</v>
      </c>
      <c r="G59" s="8">
        <v>164.99846903711637</v>
      </c>
      <c r="H59" s="148"/>
      <c r="I59" s="9">
        <f t="shared" si="13"/>
        <v>14.438513151540064</v>
      </c>
      <c r="J59" s="9">
        <f t="shared" si="11"/>
        <v>17.183449399047788</v>
      </c>
      <c r="K59" s="9">
        <f t="shared" si="11"/>
        <v>7.0001298234200249</v>
      </c>
      <c r="L59" s="9">
        <f t="shared" si="11"/>
        <v>-67.352669918119147</v>
      </c>
      <c r="M59" s="9">
        <f t="shared" si="11"/>
        <v>-188.00153096288363</v>
      </c>
      <c r="N59" s="9"/>
      <c r="O59" s="144">
        <v>0.76900000000000002</v>
      </c>
      <c r="P59" s="144">
        <v>9.8500000000000004E-2</v>
      </c>
      <c r="Q59" s="9">
        <f t="shared" si="14"/>
        <v>1.0936668364331295</v>
      </c>
      <c r="R59" s="9">
        <f t="shared" si="12"/>
        <v>1.3015861499049732</v>
      </c>
      <c r="S59" s="9">
        <f t="shared" si="12"/>
        <v>0.53023533366968501</v>
      </c>
      <c r="T59" s="9">
        <f t="shared" si="12"/>
        <v>-5.1017290119528118</v>
      </c>
      <c r="U59" s="9">
        <f t="shared" si="12"/>
        <v>-14.240457965080065</v>
      </c>
    </row>
    <row r="60" spans="1:21" s="135" customFormat="1" ht="15" x14ac:dyDescent="0.2">
      <c r="A60" s="145" t="s">
        <v>126</v>
      </c>
      <c r="B60" s="8">
        <v>191</v>
      </c>
      <c r="C60" s="8">
        <v>158.1</v>
      </c>
      <c r="D60" s="8">
        <v>209.39999999999998</v>
      </c>
      <c r="E60" s="8">
        <v>89</v>
      </c>
      <c r="F60" s="8">
        <v>74.2</v>
      </c>
      <c r="G60" s="8">
        <v>65.8</v>
      </c>
      <c r="H60" s="148"/>
      <c r="I60" s="9">
        <f t="shared" si="13"/>
        <v>-32.900000000000006</v>
      </c>
      <c r="J60" s="9">
        <f t="shared" si="11"/>
        <v>18.399999999999977</v>
      </c>
      <c r="K60" s="9">
        <f t="shared" si="11"/>
        <v>-102</v>
      </c>
      <c r="L60" s="9">
        <f t="shared" si="11"/>
        <v>-116.8</v>
      </c>
      <c r="M60" s="9">
        <f t="shared" si="11"/>
        <v>-125.2</v>
      </c>
      <c r="N60" s="9"/>
      <c r="O60" s="144">
        <v>1.4E-2</v>
      </c>
      <c r="P60" s="144">
        <v>9.8500000000000004E-2</v>
      </c>
      <c r="Q60" s="9">
        <f t="shared" si="14"/>
        <v>-4.5369100000000009E-2</v>
      </c>
      <c r="R60" s="9">
        <f t="shared" si="12"/>
        <v>2.5373599999999968E-2</v>
      </c>
      <c r="S60" s="9">
        <f t="shared" si="12"/>
        <v>-0.14065800000000001</v>
      </c>
      <c r="T60" s="9">
        <f t="shared" si="12"/>
        <v>-0.16106719999999999</v>
      </c>
      <c r="U60" s="9">
        <f t="shared" si="12"/>
        <v>-0.17265080000000002</v>
      </c>
    </row>
    <row r="61" spans="1:21" s="135" customFormat="1" ht="15" x14ac:dyDescent="0.2">
      <c r="A61" s="143" t="s">
        <v>127</v>
      </c>
      <c r="B61" s="8">
        <v>144</v>
      </c>
      <c r="C61" s="8">
        <v>243.255</v>
      </c>
      <c r="D61" s="8">
        <v>234.804</v>
      </c>
      <c r="E61" s="8">
        <v>227.965</v>
      </c>
      <c r="F61" s="8">
        <v>216.03599999999997</v>
      </c>
      <c r="G61" s="8">
        <v>204.43699999999998</v>
      </c>
      <c r="H61" s="148"/>
      <c r="I61" s="9">
        <f t="shared" si="13"/>
        <v>99.254999999999995</v>
      </c>
      <c r="J61" s="9">
        <f t="shared" si="11"/>
        <v>90.804000000000002</v>
      </c>
      <c r="K61" s="9">
        <f t="shared" si="11"/>
        <v>83.965000000000003</v>
      </c>
      <c r="L61" s="9">
        <f t="shared" si="11"/>
        <v>72.035999999999973</v>
      </c>
      <c r="M61" s="9">
        <f t="shared" si="11"/>
        <v>60.436999999999983</v>
      </c>
      <c r="N61" s="9"/>
      <c r="O61" s="144">
        <v>4.0000000000000001E-3</v>
      </c>
      <c r="P61" s="144">
        <v>9.8500000000000004E-2</v>
      </c>
      <c r="Q61" s="9">
        <f t="shared" si="14"/>
        <v>3.9106469999999997E-2</v>
      </c>
      <c r="R61" s="9">
        <f t="shared" si="12"/>
        <v>3.5776776000000003E-2</v>
      </c>
      <c r="S61" s="9">
        <f t="shared" si="12"/>
        <v>3.3082210000000008E-2</v>
      </c>
      <c r="T61" s="9">
        <f t="shared" si="12"/>
        <v>2.8382183999999991E-2</v>
      </c>
      <c r="U61" s="9">
        <f t="shared" si="12"/>
        <v>2.3812177999999996E-2</v>
      </c>
    </row>
    <row r="62" spans="1:21" s="135" customFormat="1" ht="15" x14ac:dyDescent="0.2">
      <c r="A62" s="143" t="s">
        <v>128</v>
      </c>
      <c r="B62" s="8">
        <v>3</v>
      </c>
      <c r="C62" s="8">
        <v>1.7</v>
      </c>
      <c r="D62" s="8">
        <v>6.5</v>
      </c>
      <c r="E62" s="8">
        <v>3.5999999999999996</v>
      </c>
      <c r="F62" s="8">
        <v>1.7</v>
      </c>
      <c r="G62" s="8">
        <v>1.7</v>
      </c>
      <c r="H62" s="148"/>
      <c r="I62" s="9">
        <f t="shared" si="13"/>
        <v>-1.3</v>
      </c>
      <c r="J62" s="9">
        <f t="shared" si="11"/>
        <v>3.5</v>
      </c>
      <c r="K62" s="9">
        <f t="shared" si="11"/>
        <v>0.59999999999999964</v>
      </c>
      <c r="L62" s="9">
        <f t="shared" si="11"/>
        <v>-1.3</v>
      </c>
      <c r="M62" s="9">
        <f t="shared" si="11"/>
        <v>-1.3</v>
      </c>
      <c r="N62" s="9"/>
      <c r="O62" s="144">
        <v>4.0000000000000001E-3</v>
      </c>
      <c r="P62" s="144">
        <v>9.8500000000000004E-2</v>
      </c>
      <c r="Q62" s="9">
        <f t="shared" si="14"/>
        <v>-5.1220000000000009E-4</v>
      </c>
      <c r="R62" s="9">
        <f t="shared" si="12"/>
        <v>1.379E-3</v>
      </c>
      <c r="S62" s="9">
        <f t="shared" si="12"/>
        <v>2.3639999999999986E-4</v>
      </c>
      <c r="T62" s="9">
        <f t="shared" si="12"/>
        <v>-5.1220000000000009E-4</v>
      </c>
      <c r="U62" s="9">
        <f t="shared" si="12"/>
        <v>-5.1220000000000009E-4</v>
      </c>
    </row>
    <row r="63" spans="1:21" s="135" customFormat="1" ht="15" x14ac:dyDescent="0.2">
      <c r="A63" s="143" t="s">
        <v>129</v>
      </c>
      <c r="B63" s="8">
        <v>15</v>
      </c>
      <c r="C63" s="8">
        <v>45.4</v>
      </c>
      <c r="D63" s="8">
        <v>45.7</v>
      </c>
      <c r="E63" s="8">
        <v>24.5</v>
      </c>
      <c r="F63" s="8">
        <v>14.9</v>
      </c>
      <c r="G63" s="8">
        <v>4.5</v>
      </c>
      <c r="H63" s="148"/>
      <c r="I63" s="9">
        <f t="shared" si="13"/>
        <v>30.4</v>
      </c>
      <c r="J63" s="9">
        <f t="shared" si="11"/>
        <v>30.700000000000003</v>
      </c>
      <c r="K63" s="9">
        <f t="shared" si="11"/>
        <v>9.5</v>
      </c>
      <c r="L63" s="9">
        <f t="shared" si="11"/>
        <v>-9.9999999999999645E-2</v>
      </c>
      <c r="M63" s="9">
        <f t="shared" si="11"/>
        <v>-10.5</v>
      </c>
      <c r="N63" s="9"/>
      <c r="O63" s="144">
        <v>6.5000000000000002E-2</v>
      </c>
      <c r="P63" s="144">
        <v>9.8500000000000004E-2</v>
      </c>
      <c r="Q63" s="9">
        <f t="shared" si="14"/>
        <v>0.194636</v>
      </c>
      <c r="R63" s="9">
        <f t="shared" si="12"/>
        <v>0.19655675000000003</v>
      </c>
      <c r="S63" s="9">
        <f t="shared" si="12"/>
        <v>6.082375000000001E-2</v>
      </c>
      <c r="T63" s="9">
        <f t="shared" si="12"/>
        <v>-6.4024999999999781E-4</v>
      </c>
      <c r="U63" s="9">
        <f t="shared" si="12"/>
        <v>-6.7226250000000001E-2</v>
      </c>
    </row>
    <row r="64" spans="1:21" s="135" customFormat="1" ht="15" x14ac:dyDescent="0.2">
      <c r="A64" s="143" t="s">
        <v>130</v>
      </c>
      <c r="B64" s="8">
        <v>371</v>
      </c>
      <c r="C64" s="8">
        <v>415.38879308929069</v>
      </c>
      <c r="D64" s="8">
        <v>384.27197779639027</v>
      </c>
      <c r="E64" s="8">
        <v>399.66348064574396</v>
      </c>
      <c r="F64" s="8">
        <v>468.80440459181153</v>
      </c>
      <c r="G64" s="8">
        <v>491.60693698576137</v>
      </c>
      <c r="H64" s="148"/>
      <c r="I64" s="9">
        <f t="shared" si="13"/>
        <v>44.388793089290687</v>
      </c>
      <c r="J64" s="9">
        <f t="shared" si="13"/>
        <v>13.271977796390274</v>
      </c>
      <c r="K64" s="9">
        <f t="shared" si="13"/>
        <v>28.663480645743959</v>
      </c>
      <c r="L64" s="9">
        <f t="shared" si="13"/>
        <v>97.804404591811533</v>
      </c>
      <c r="M64" s="9">
        <f t="shared" si="13"/>
        <v>120.60693698576137</v>
      </c>
      <c r="N64" s="9"/>
      <c r="O64" s="144">
        <v>6.5000000000000002E-2</v>
      </c>
      <c r="P64" s="144">
        <v>9.8500000000000004E-2</v>
      </c>
      <c r="Q64" s="9">
        <f t="shared" si="14"/>
        <v>0.28419924775418365</v>
      </c>
      <c r="R64" s="9">
        <f t="shared" si="14"/>
        <v>8.4973837841388733E-2</v>
      </c>
      <c r="S64" s="9">
        <f t="shared" si="14"/>
        <v>0.1835179348343757</v>
      </c>
      <c r="T64" s="9">
        <f t="shared" si="14"/>
        <v>0.62619270039907338</v>
      </c>
      <c r="U64" s="9">
        <f t="shared" si="14"/>
        <v>0.77218591405133719</v>
      </c>
    </row>
    <row r="65" spans="1:21" s="135" customFormat="1" ht="15" x14ac:dyDescent="0.2">
      <c r="A65" s="14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44"/>
      <c r="P65" s="144"/>
      <c r="Q65" s="9"/>
      <c r="R65" s="9"/>
      <c r="S65" s="9"/>
      <c r="T65" s="9"/>
      <c r="U65" s="9"/>
    </row>
    <row r="66" spans="1:21" s="135" customFormat="1" ht="15.75" x14ac:dyDescent="0.25">
      <c r="A66" s="146" t="s">
        <v>131</v>
      </c>
      <c r="B66" s="10"/>
      <c r="C66" s="8"/>
      <c r="D66" s="8"/>
      <c r="E66" s="8"/>
      <c r="F66" s="8"/>
      <c r="G66" s="8"/>
      <c r="H66" s="9"/>
      <c r="I66" s="9"/>
      <c r="J66" s="9"/>
      <c r="K66" s="9"/>
      <c r="L66" s="9"/>
      <c r="M66" s="9"/>
      <c r="N66" s="9"/>
      <c r="O66" s="144"/>
      <c r="P66" s="144"/>
      <c r="Q66" s="9"/>
      <c r="R66" s="9"/>
      <c r="S66" s="9"/>
      <c r="T66" s="9"/>
      <c r="U66" s="9"/>
    </row>
    <row r="67" spans="1:21" s="135" customFormat="1" ht="15" x14ac:dyDescent="0.2">
      <c r="A67" s="143" t="s">
        <v>132</v>
      </c>
      <c r="B67" s="10">
        <v>3.9</v>
      </c>
      <c r="C67" s="8">
        <v>3</v>
      </c>
      <c r="D67" s="8">
        <v>1</v>
      </c>
      <c r="E67" s="8">
        <v>1.2</v>
      </c>
      <c r="F67" s="8">
        <v>1.2</v>
      </c>
      <c r="G67" s="8">
        <v>1.2</v>
      </c>
      <c r="H67" s="9"/>
      <c r="I67" s="9">
        <f t="shared" si="13"/>
        <v>-0.89999999999999991</v>
      </c>
      <c r="J67" s="9">
        <f t="shared" si="13"/>
        <v>-2.9</v>
      </c>
      <c r="K67" s="9">
        <f t="shared" si="13"/>
        <v>-2.7</v>
      </c>
      <c r="L67" s="9">
        <f t="shared" si="13"/>
        <v>-2.7</v>
      </c>
      <c r="M67" s="9">
        <f t="shared" si="13"/>
        <v>-2.7</v>
      </c>
      <c r="N67" s="9"/>
      <c r="O67" s="144">
        <v>1</v>
      </c>
      <c r="P67" s="144">
        <v>9.8500000000000004E-2</v>
      </c>
      <c r="Q67" s="9">
        <f t="shared" ref="Q67:U72" si="15">I67*$O67*$P67</f>
        <v>-8.8649999999999993E-2</v>
      </c>
      <c r="R67" s="9">
        <f t="shared" si="15"/>
        <v>-0.28565000000000002</v>
      </c>
      <c r="S67" s="9">
        <f t="shared" si="15"/>
        <v>-0.26595000000000002</v>
      </c>
      <c r="T67" s="9">
        <f t="shared" si="15"/>
        <v>-0.26595000000000002</v>
      </c>
      <c r="U67" s="9">
        <f t="shared" si="15"/>
        <v>-0.26595000000000002</v>
      </c>
    </row>
    <row r="68" spans="1:21" s="135" customFormat="1" ht="15" x14ac:dyDescent="0.2">
      <c r="A68" s="143" t="s">
        <v>133</v>
      </c>
      <c r="B68" s="10">
        <v>0.3</v>
      </c>
      <c r="C68" s="8">
        <v>0.31</v>
      </c>
      <c r="D68" s="8">
        <v>2.35</v>
      </c>
      <c r="E68" s="8">
        <v>0.6</v>
      </c>
      <c r="F68" s="8">
        <v>0.5</v>
      </c>
      <c r="G68" s="8">
        <v>0.28999999999999998</v>
      </c>
      <c r="H68" s="9"/>
      <c r="I68" s="9">
        <f t="shared" si="13"/>
        <v>1.0000000000000009E-2</v>
      </c>
      <c r="J68" s="9">
        <f t="shared" si="13"/>
        <v>2.0500000000000003</v>
      </c>
      <c r="K68" s="9">
        <f t="shared" si="13"/>
        <v>0.3</v>
      </c>
      <c r="L68" s="9">
        <f t="shared" si="13"/>
        <v>0.2</v>
      </c>
      <c r="M68" s="9">
        <f t="shared" si="13"/>
        <v>-1.0000000000000009E-2</v>
      </c>
      <c r="N68" s="9"/>
      <c r="O68" s="144">
        <v>1</v>
      </c>
      <c r="P68" s="144">
        <v>9.8500000000000004E-2</v>
      </c>
      <c r="Q68" s="9">
        <f t="shared" si="15"/>
        <v>9.8500000000000085E-4</v>
      </c>
      <c r="R68" s="9">
        <f t="shared" si="15"/>
        <v>0.20192500000000002</v>
      </c>
      <c r="S68" s="9">
        <f t="shared" si="15"/>
        <v>2.955E-2</v>
      </c>
      <c r="T68" s="9">
        <f t="shared" si="15"/>
        <v>1.9700000000000002E-2</v>
      </c>
      <c r="U68" s="9">
        <f t="shared" si="15"/>
        <v>-9.8500000000000085E-4</v>
      </c>
    </row>
    <row r="69" spans="1:21" s="135" customFormat="1" ht="15" x14ac:dyDescent="0.2">
      <c r="A69" s="143" t="s">
        <v>134</v>
      </c>
      <c r="B69" s="10">
        <v>0.05</v>
      </c>
      <c r="C69" s="10">
        <v>0.05</v>
      </c>
      <c r="D69" s="10">
        <v>0.05</v>
      </c>
      <c r="E69" s="10">
        <v>0.05</v>
      </c>
      <c r="F69" s="10">
        <v>0.05</v>
      </c>
      <c r="G69" s="10">
        <v>0.05</v>
      </c>
      <c r="H69" s="9"/>
      <c r="I69" s="9">
        <f t="shared" si="13"/>
        <v>0</v>
      </c>
      <c r="J69" s="9">
        <f t="shared" si="13"/>
        <v>0</v>
      </c>
      <c r="K69" s="9">
        <f t="shared" si="13"/>
        <v>0</v>
      </c>
      <c r="L69" s="9">
        <f t="shared" si="13"/>
        <v>0</v>
      </c>
      <c r="M69" s="9">
        <f t="shared" si="13"/>
        <v>0</v>
      </c>
      <c r="N69" s="9"/>
      <c r="O69" s="144">
        <v>1</v>
      </c>
      <c r="P69" s="144">
        <v>9.8500000000000004E-2</v>
      </c>
      <c r="Q69" s="9">
        <f t="shared" si="15"/>
        <v>0</v>
      </c>
      <c r="R69" s="9">
        <f t="shared" si="15"/>
        <v>0</v>
      </c>
      <c r="S69" s="9">
        <f t="shared" si="15"/>
        <v>0</v>
      </c>
      <c r="T69" s="9">
        <f t="shared" si="15"/>
        <v>0</v>
      </c>
      <c r="U69" s="9">
        <f t="shared" si="15"/>
        <v>0</v>
      </c>
    </row>
    <row r="70" spans="1:21" s="135" customFormat="1" ht="15" x14ac:dyDescent="0.2">
      <c r="A70" s="143" t="s">
        <v>135</v>
      </c>
      <c r="B70" s="10">
        <v>1.2</v>
      </c>
      <c r="C70" s="8">
        <v>2.1</v>
      </c>
      <c r="D70" s="8">
        <v>2.7</v>
      </c>
      <c r="E70" s="8">
        <v>2.1</v>
      </c>
      <c r="F70" s="8">
        <v>0.4</v>
      </c>
      <c r="G70" s="8">
        <v>0.8</v>
      </c>
      <c r="H70" s="9"/>
      <c r="I70" s="9">
        <f t="shared" si="13"/>
        <v>0.90000000000000013</v>
      </c>
      <c r="J70" s="9">
        <f t="shared" si="13"/>
        <v>1.5000000000000002</v>
      </c>
      <c r="K70" s="9">
        <f t="shared" si="13"/>
        <v>0.90000000000000013</v>
      </c>
      <c r="L70" s="9">
        <f t="shared" si="13"/>
        <v>-0.79999999999999993</v>
      </c>
      <c r="M70" s="9">
        <f t="shared" si="13"/>
        <v>-0.39999999999999991</v>
      </c>
      <c r="N70" s="9"/>
      <c r="O70" s="144">
        <v>1</v>
      </c>
      <c r="P70" s="144">
        <v>9.8500000000000004E-2</v>
      </c>
      <c r="Q70" s="9">
        <f t="shared" si="15"/>
        <v>8.865000000000002E-2</v>
      </c>
      <c r="R70" s="9">
        <f t="shared" si="15"/>
        <v>0.14775000000000002</v>
      </c>
      <c r="S70" s="9">
        <f t="shared" si="15"/>
        <v>8.865000000000002E-2</v>
      </c>
      <c r="T70" s="9">
        <f t="shared" si="15"/>
        <v>-7.8799999999999995E-2</v>
      </c>
      <c r="U70" s="9">
        <f t="shared" si="15"/>
        <v>-3.9399999999999991E-2</v>
      </c>
    </row>
    <row r="71" spans="1:21" s="135" customFormat="1" ht="15" x14ac:dyDescent="0.2">
      <c r="A71" s="189" t="s">
        <v>540</v>
      </c>
      <c r="B71" s="147"/>
      <c r="C71" s="8"/>
      <c r="D71" s="8"/>
      <c r="E71" s="8"/>
      <c r="F71" s="8"/>
      <c r="G71" s="8"/>
      <c r="H71" s="9"/>
      <c r="I71" s="9"/>
      <c r="J71" s="9"/>
      <c r="K71" s="9"/>
      <c r="L71" s="9"/>
      <c r="M71" s="9"/>
      <c r="N71" s="9"/>
      <c r="O71" s="144">
        <v>1</v>
      </c>
      <c r="P71" s="144">
        <v>9.8500000000000004E-2</v>
      </c>
      <c r="Q71" s="9">
        <f t="shared" si="15"/>
        <v>0</v>
      </c>
      <c r="R71" s="9">
        <f t="shared" si="15"/>
        <v>0</v>
      </c>
      <c r="S71" s="9">
        <f t="shared" si="15"/>
        <v>0</v>
      </c>
      <c r="T71" s="9">
        <f t="shared" si="15"/>
        <v>0</v>
      </c>
      <c r="U71" s="9">
        <f t="shared" si="15"/>
        <v>0</v>
      </c>
    </row>
    <row r="72" spans="1:21" s="135" customFormat="1" ht="15" x14ac:dyDescent="0.2">
      <c r="A72" s="143" t="s">
        <v>138</v>
      </c>
      <c r="B72" s="10">
        <v>0.28799999999999998</v>
      </c>
      <c r="C72" s="8">
        <v>0.36199999999999999</v>
      </c>
      <c r="D72" s="8">
        <v>0.37</v>
      </c>
      <c r="E72" s="8">
        <v>0.17</v>
      </c>
      <c r="F72" s="8">
        <v>0.22</v>
      </c>
      <c r="G72" s="8">
        <v>0.15</v>
      </c>
      <c r="H72" s="9"/>
      <c r="I72" s="9">
        <f t="shared" ref="I72:M72" si="16">C72-$B72</f>
        <v>7.400000000000001E-2</v>
      </c>
      <c r="J72" s="9">
        <f t="shared" si="16"/>
        <v>8.2000000000000017E-2</v>
      </c>
      <c r="K72" s="9">
        <f t="shared" si="16"/>
        <v>-0.11799999999999997</v>
      </c>
      <c r="L72" s="9">
        <f t="shared" si="16"/>
        <v>-6.7999999999999977E-2</v>
      </c>
      <c r="M72" s="9">
        <f t="shared" si="16"/>
        <v>-0.13799999999999998</v>
      </c>
      <c r="N72" s="9"/>
      <c r="O72" s="144">
        <v>1</v>
      </c>
      <c r="P72" s="144">
        <v>9.8500000000000004E-2</v>
      </c>
      <c r="Q72" s="9">
        <f t="shared" si="15"/>
        <v>7.2890000000000012E-3</v>
      </c>
      <c r="R72" s="9">
        <f t="shared" si="15"/>
        <v>8.0770000000000026E-3</v>
      </c>
      <c r="S72" s="9">
        <f t="shared" si="15"/>
        <v>-1.1622999999999998E-2</v>
      </c>
      <c r="T72" s="9">
        <f t="shared" si="15"/>
        <v>-6.6979999999999982E-3</v>
      </c>
      <c r="U72" s="9">
        <f t="shared" si="15"/>
        <v>-1.3592999999999999E-2</v>
      </c>
    </row>
    <row r="73" spans="1:21" s="135" customFormat="1" ht="15.75" x14ac:dyDescent="0.25">
      <c r="A73" s="149"/>
      <c r="B73" s="10"/>
      <c r="C73" s="8"/>
      <c r="D73" s="8"/>
      <c r="E73" s="8"/>
      <c r="F73" s="8"/>
      <c r="G73" s="8"/>
      <c r="H73" s="9"/>
      <c r="I73" s="9"/>
      <c r="J73" s="9"/>
      <c r="K73" s="9"/>
      <c r="L73" s="9"/>
      <c r="M73" s="9"/>
      <c r="N73" s="9"/>
      <c r="O73" s="144"/>
      <c r="P73" s="144"/>
      <c r="Q73" s="9"/>
      <c r="R73" s="9"/>
      <c r="S73" s="9"/>
      <c r="T73" s="9"/>
      <c r="U73" s="9"/>
    </row>
    <row r="74" spans="1:21" s="135" customFormat="1" ht="15" x14ac:dyDescent="0.2">
      <c r="A74" s="143" t="s">
        <v>142</v>
      </c>
      <c r="B74" s="9">
        <v>3832</v>
      </c>
      <c r="C74" s="9">
        <v>3997</v>
      </c>
      <c r="D74" s="9">
        <v>4195</v>
      </c>
      <c r="E74" s="9">
        <v>3917</v>
      </c>
      <c r="F74" s="8"/>
      <c r="G74" s="8"/>
      <c r="H74" s="9"/>
      <c r="I74" s="9">
        <f>C74-$B74</f>
        <v>165</v>
      </c>
      <c r="J74" s="9">
        <f>D74-$B74</f>
        <v>363</v>
      </c>
      <c r="K74" s="9">
        <f>E74-$B74</f>
        <v>85</v>
      </c>
      <c r="L74" s="9"/>
      <c r="M74" s="9"/>
      <c r="N74" s="9"/>
      <c r="O74" s="144">
        <v>1</v>
      </c>
      <c r="P74" s="144">
        <v>9.8500000000000004E-2</v>
      </c>
      <c r="Q74" s="9">
        <f t="shared" ref="Q74:U74" si="17">I74*$O74*$P74</f>
        <v>16.252500000000001</v>
      </c>
      <c r="R74" s="9">
        <f t="shared" si="17"/>
        <v>35.755500000000005</v>
      </c>
      <c r="S74" s="9">
        <f t="shared" si="17"/>
        <v>8.3725000000000005</v>
      </c>
      <c r="T74" s="9">
        <f t="shared" si="17"/>
        <v>0</v>
      </c>
      <c r="U74" s="9">
        <f t="shared" si="17"/>
        <v>0</v>
      </c>
    </row>
    <row r="75" spans="1:21" s="135" customFormat="1" ht="15" x14ac:dyDescent="0.2">
      <c r="A75" s="143"/>
      <c r="B75" s="10"/>
      <c r="C75" s="8"/>
      <c r="D75" s="8"/>
      <c r="E75" s="8"/>
      <c r="F75" s="8"/>
      <c r="G75" s="8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s="135" customFormat="1" ht="15" x14ac:dyDescent="0.2">
      <c r="A76" s="143" t="s">
        <v>139</v>
      </c>
      <c r="B76" s="10"/>
      <c r="C76" s="8"/>
      <c r="D76" s="8"/>
      <c r="E76" s="8"/>
      <c r="F76" s="8"/>
      <c r="G76" s="8"/>
      <c r="H76" s="9"/>
      <c r="I76" s="9"/>
      <c r="J76" s="9"/>
      <c r="K76" s="9"/>
      <c r="L76" s="9"/>
      <c r="M76" s="9"/>
      <c r="N76" s="9"/>
      <c r="O76" s="9"/>
      <c r="P76" s="9"/>
      <c r="Q76" s="9">
        <v>-16.305</v>
      </c>
      <c r="R76" s="9"/>
      <c r="S76" s="9"/>
      <c r="T76" s="9"/>
      <c r="U76" s="9"/>
    </row>
    <row r="77" spans="1:21" s="135" customFormat="1" ht="15.75" x14ac:dyDescent="0.25">
      <c r="A77" s="149"/>
      <c r="B77" s="10"/>
      <c r="C77" s="8"/>
      <c r="D77" s="8"/>
      <c r="E77" s="8"/>
      <c r="F77" s="8"/>
      <c r="G77" s="8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s="135" customFormat="1" ht="15.75" x14ac:dyDescent="0.25">
      <c r="A78" s="6" t="s">
        <v>17</v>
      </c>
      <c r="B78" s="10"/>
      <c r="C78" s="8"/>
      <c r="D78" s="8"/>
      <c r="E78" s="8"/>
      <c r="F78" s="8"/>
      <c r="G78" s="8"/>
      <c r="H78" s="9"/>
      <c r="I78" s="9"/>
      <c r="J78" s="9"/>
      <c r="K78" s="9"/>
      <c r="L78" s="9"/>
      <c r="M78" s="9"/>
      <c r="N78" s="9"/>
      <c r="O78" s="9"/>
      <c r="P78" s="9"/>
      <c r="Q78" s="9">
        <f>SUM(Q48:Q77)</f>
        <v>158.17430421318724</v>
      </c>
      <c r="R78" s="9">
        <f>SUM(R48:R77)</f>
        <v>230.78588105774628</v>
      </c>
      <c r="S78" s="9">
        <f>SUM(S48:S77)</f>
        <v>353.72863630550381</v>
      </c>
      <c r="T78" s="9">
        <f>SUM(T48:T77)</f>
        <v>513.22952429044597</v>
      </c>
      <c r="U78" s="9">
        <f>SUM(U48:U77)</f>
        <v>682.1927267349713</v>
      </c>
    </row>
    <row r="79" spans="1:21" s="135" customFormat="1" ht="15.75" x14ac:dyDescent="0.25">
      <c r="A79" s="6" t="s">
        <v>109</v>
      </c>
      <c r="B79" s="10"/>
      <c r="C79" s="8"/>
      <c r="D79" s="8"/>
      <c r="E79" s="8"/>
      <c r="F79" s="8"/>
      <c r="G79" s="8"/>
      <c r="H79" s="9"/>
      <c r="I79" s="9"/>
      <c r="J79" s="9"/>
      <c r="K79" s="9"/>
      <c r="L79" s="9"/>
      <c r="M79" s="9"/>
      <c r="N79" s="9"/>
      <c r="O79" s="9"/>
      <c r="P79" s="9"/>
      <c r="Q79" s="9">
        <v>2673.41</v>
      </c>
      <c r="R79" s="9">
        <v>2673.41</v>
      </c>
      <c r="S79" s="9">
        <v>2673.41</v>
      </c>
      <c r="T79" s="9">
        <v>2673.41</v>
      </c>
      <c r="U79" s="9">
        <v>2673.41</v>
      </c>
    </row>
    <row r="80" spans="1:21" s="135" customFormat="1" ht="15.75" x14ac:dyDescent="0.25">
      <c r="A80" s="6" t="s">
        <v>140</v>
      </c>
      <c r="B80" s="10"/>
      <c r="C80" s="8"/>
      <c r="D80" s="8"/>
      <c r="E80" s="8"/>
      <c r="F80" s="8"/>
      <c r="G80" s="8"/>
      <c r="H80" s="9"/>
      <c r="I80" s="9"/>
      <c r="J80" s="9"/>
      <c r="K80" s="9"/>
      <c r="L80" s="9"/>
      <c r="M80" s="9"/>
      <c r="N80" s="9"/>
      <c r="O80" s="9"/>
      <c r="P80" s="9"/>
      <c r="Q80" s="136">
        <f>SUM(Q78:Q79)</f>
        <v>2831.5843042131869</v>
      </c>
      <c r="R80" s="136">
        <f t="shared" ref="R80:U80" si="18">SUM(R78:R79)</f>
        <v>2904.1958810577462</v>
      </c>
      <c r="S80" s="136">
        <f t="shared" si="18"/>
        <v>3027.1386363055035</v>
      </c>
      <c r="T80" s="136">
        <f t="shared" si="18"/>
        <v>3186.6395242904459</v>
      </c>
      <c r="U80" s="136">
        <f t="shared" si="18"/>
        <v>3355.6027267349709</v>
      </c>
    </row>
    <row r="83" spans="1:21" ht="60" x14ac:dyDescent="0.2">
      <c r="A83" s="186" t="s">
        <v>143</v>
      </c>
      <c r="B83" s="182" t="s">
        <v>510</v>
      </c>
      <c r="C83" s="183" t="s">
        <v>511</v>
      </c>
      <c r="D83" s="183" t="s">
        <v>512</v>
      </c>
      <c r="E83" s="183" t="s">
        <v>513</v>
      </c>
      <c r="F83" s="183" t="s">
        <v>514</v>
      </c>
      <c r="G83" s="183" t="s">
        <v>515</v>
      </c>
      <c r="H83" s="182"/>
      <c r="I83" s="183" t="s">
        <v>516</v>
      </c>
      <c r="J83" s="183" t="s">
        <v>517</v>
      </c>
      <c r="K83" s="183" t="s">
        <v>518</v>
      </c>
      <c r="L83" s="183" t="s">
        <v>519</v>
      </c>
      <c r="M83" s="183" t="s">
        <v>539</v>
      </c>
      <c r="N83" s="182"/>
      <c r="O83" s="184" t="s">
        <v>520</v>
      </c>
      <c r="P83" s="184" t="s">
        <v>521</v>
      </c>
      <c r="Q83" s="183" t="s">
        <v>523</v>
      </c>
      <c r="R83" s="183" t="s">
        <v>524</v>
      </c>
      <c r="S83" s="183" t="s">
        <v>525</v>
      </c>
      <c r="T83" s="183" t="s">
        <v>526</v>
      </c>
      <c r="U83" s="183" t="s">
        <v>522</v>
      </c>
    </row>
    <row r="84" spans="1:21" ht="15" x14ac:dyDescent="0.2">
      <c r="A84" s="143" t="s">
        <v>32</v>
      </c>
      <c r="B84" s="11">
        <v>0</v>
      </c>
      <c r="C84" s="11">
        <v>-0.36</v>
      </c>
      <c r="D84" s="11">
        <v>-0.36</v>
      </c>
      <c r="E84" s="11">
        <v>-0.36</v>
      </c>
      <c r="F84" s="11">
        <v>-0.36</v>
      </c>
      <c r="G84" s="11">
        <v>-0.36</v>
      </c>
      <c r="H84" s="11"/>
      <c r="I84" s="11">
        <v>-0.36</v>
      </c>
      <c r="J84" s="11">
        <v>-0.36</v>
      </c>
      <c r="K84" s="11">
        <v>-0.36</v>
      </c>
      <c r="L84" s="11">
        <v>-0.36</v>
      </c>
      <c r="M84" s="11">
        <v>-0.36</v>
      </c>
      <c r="N84" s="11"/>
      <c r="O84" s="150">
        <v>0.91</v>
      </c>
      <c r="P84" s="150">
        <v>9.8500000000000004E-2</v>
      </c>
      <c r="Q84" s="11">
        <f t="shared" ref="Q84:U89" si="19">I84*$O84*$P84</f>
        <v>-3.2268600000000001E-2</v>
      </c>
      <c r="R84" s="11">
        <f t="shared" si="19"/>
        <v>-3.2268600000000001E-2</v>
      </c>
      <c r="S84" s="11">
        <f t="shared" si="19"/>
        <v>-3.2268600000000001E-2</v>
      </c>
      <c r="T84" s="11">
        <f t="shared" si="19"/>
        <v>-3.2268600000000001E-2</v>
      </c>
      <c r="U84" s="11">
        <f t="shared" si="19"/>
        <v>-3.2268600000000001E-2</v>
      </c>
    </row>
    <row r="85" spans="1:21" ht="15" x14ac:dyDescent="0.2">
      <c r="A85" s="145" t="s">
        <v>116</v>
      </c>
      <c r="B85" s="11">
        <v>1886</v>
      </c>
      <c r="C85" s="11">
        <v>2421</v>
      </c>
      <c r="D85" s="11">
        <v>2399</v>
      </c>
      <c r="E85" s="11">
        <v>1954</v>
      </c>
      <c r="F85" s="11">
        <v>1685</v>
      </c>
      <c r="G85" s="11">
        <v>1405</v>
      </c>
      <c r="H85" s="11"/>
      <c r="I85" s="11">
        <v>535</v>
      </c>
      <c r="J85" s="11">
        <v>513</v>
      </c>
      <c r="K85" s="11">
        <v>68</v>
      </c>
      <c r="L85" s="11">
        <v>-201</v>
      </c>
      <c r="M85" s="11">
        <v>-481</v>
      </c>
      <c r="N85" s="11"/>
      <c r="O85" s="150">
        <v>0.997</v>
      </c>
      <c r="P85" s="150">
        <v>9.8500000000000004E-2</v>
      </c>
      <c r="Q85" s="11">
        <f t="shared" si="19"/>
        <v>52.539407500000003</v>
      </c>
      <c r="R85" s="11">
        <f t="shared" si="19"/>
        <v>50.378908500000001</v>
      </c>
      <c r="S85" s="11">
        <f t="shared" si="19"/>
        <v>6.677906000000001</v>
      </c>
      <c r="T85" s="11">
        <f t="shared" si="19"/>
        <v>-19.7391045</v>
      </c>
      <c r="U85" s="11">
        <f t="shared" si="19"/>
        <v>-47.236364500000001</v>
      </c>
    </row>
    <row r="86" spans="1:21" ht="15" x14ac:dyDescent="0.2">
      <c r="A86" s="145" t="s">
        <v>119</v>
      </c>
      <c r="B86" s="11">
        <v>1563</v>
      </c>
      <c r="C86" s="11">
        <v>991</v>
      </c>
      <c r="D86" s="11">
        <v>413</v>
      </c>
      <c r="E86" s="11">
        <v>-23</v>
      </c>
      <c r="F86" s="11">
        <v>-71</v>
      </c>
      <c r="G86" s="11">
        <v>-219</v>
      </c>
      <c r="H86" s="11"/>
      <c r="I86" s="11">
        <v>-572</v>
      </c>
      <c r="J86" s="11">
        <v>-1150</v>
      </c>
      <c r="K86" s="11">
        <v>-1586</v>
      </c>
      <c r="L86" s="11">
        <v>-1634</v>
      </c>
      <c r="M86" s="11">
        <v>-1782</v>
      </c>
      <c r="N86" s="11"/>
      <c r="O86" s="150">
        <v>0.66400000000000003</v>
      </c>
      <c r="P86" s="150">
        <v>9.8500000000000004E-2</v>
      </c>
      <c r="Q86" s="11">
        <f t="shared" si="19"/>
        <v>-37.411087999999999</v>
      </c>
      <c r="R86" s="11">
        <f t="shared" si="19"/>
        <v>-75.214600000000004</v>
      </c>
      <c r="S86" s="11">
        <f t="shared" si="19"/>
        <v>-103.73074400000002</v>
      </c>
      <c r="T86" s="11">
        <f t="shared" si="19"/>
        <v>-106.87013600000002</v>
      </c>
      <c r="U86" s="11">
        <f t="shared" si="19"/>
        <v>-116.54992800000001</v>
      </c>
    </row>
    <row r="87" spans="1:21" ht="15" x14ac:dyDescent="0.2">
      <c r="A87" s="145" t="s">
        <v>123</v>
      </c>
      <c r="B87" s="11">
        <v>0</v>
      </c>
      <c r="C87" s="11">
        <v>12</v>
      </c>
      <c r="D87" s="11">
        <v>30</v>
      </c>
      <c r="E87" s="11">
        <v>36</v>
      </c>
      <c r="F87" s="11">
        <v>36</v>
      </c>
      <c r="G87" s="11">
        <v>36</v>
      </c>
      <c r="H87" s="11"/>
      <c r="I87" s="12">
        <f t="shared" ref="I87:M87" si="20">C87-$B87</f>
        <v>12</v>
      </c>
      <c r="J87" s="12">
        <f t="shared" si="20"/>
        <v>30</v>
      </c>
      <c r="K87" s="12">
        <f t="shared" si="20"/>
        <v>36</v>
      </c>
      <c r="L87" s="12">
        <f t="shared" si="20"/>
        <v>36</v>
      </c>
      <c r="M87" s="12">
        <f t="shared" si="20"/>
        <v>36</v>
      </c>
      <c r="N87" s="11"/>
      <c r="O87" s="150">
        <v>1.7999999999999999E-2</v>
      </c>
      <c r="P87" s="150">
        <v>9.8500000000000004E-2</v>
      </c>
      <c r="Q87" s="11">
        <f t="shared" si="19"/>
        <v>2.1275999999999996E-2</v>
      </c>
      <c r="R87" s="11">
        <f t="shared" si="19"/>
        <v>5.3189999999999994E-2</v>
      </c>
      <c r="S87" s="11">
        <f t="shared" si="19"/>
        <v>6.3827999999999996E-2</v>
      </c>
      <c r="T87" s="11">
        <f t="shared" si="19"/>
        <v>6.3827999999999996E-2</v>
      </c>
      <c r="U87" s="11">
        <f t="shared" si="19"/>
        <v>6.3827999999999996E-2</v>
      </c>
    </row>
    <row r="88" spans="1:21" ht="15" x14ac:dyDescent="0.2">
      <c r="A88" s="145" t="s">
        <v>126</v>
      </c>
      <c r="B88" s="11">
        <v>0</v>
      </c>
      <c r="C88" s="11">
        <v>145</v>
      </c>
      <c r="D88" s="11">
        <v>164.8</v>
      </c>
      <c r="E88" s="11">
        <v>161.69999999999999</v>
      </c>
      <c r="F88" s="11">
        <v>148.6</v>
      </c>
      <c r="G88" s="11">
        <v>162.19999999999999</v>
      </c>
      <c r="H88" s="11"/>
      <c r="I88" s="11">
        <v>145</v>
      </c>
      <c r="J88" s="11">
        <v>164.8</v>
      </c>
      <c r="K88" s="11">
        <v>161.69999999999999</v>
      </c>
      <c r="L88" s="11">
        <v>148.6</v>
      </c>
      <c r="M88" s="11">
        <v>162.19999999999999</v>
      </c>
      <c r="N88" s="11"/>
      <c r="O88" s="150">
        <v>1.4E-2</v>
      </c>
      <c r="P88" s="150">
        <v>9.8500000000000004E-2</v>
      </c>
      <c r="Q88" s="11">
        <f t="shared" si="19"/>
        <v>0.19995500000000002</v>
      </c>
      <c r="R88" s="11">
        <f t="shared" si="19"/>
        <v>0.22725920000000005</v>
      </c>
      <c r="S88" s="11">
        <f t="shared" si="19"/>
        <v>0.2229843</v>
      </c>
      <c r="T88" s="11">
        <f t="shared" si="19"/>
        <v>0.2049194</v>
      </c>
      <c r="U88" s="11">
        <f t="shared" si="19"/>
        <v>0.22367380000000001</v>
      </c>
    </row>
    <row r="89" spans="1:21" ht="15" x14ac:dyDescent="0.2">
      <c r="A89" s="143" t="s">
        <v>128</v>
      </c>
      <c r="B89" s="11">
        <v>0</v>
      </c>
      <c r="C89" s="11">
        <v>80</v>
      </c>
      <c r="D89" s="11">
        <v>80</v>
      </c>
      <c r="E89" s="11">
        <v>80</v>
      </c>
      <c r="F89" s="11">
        <v>80</v>
      </c>
      <c r="G89" s="11">
        <v>0</v>
      </c>
      <c r="H89" s="11"/>
      <c r="I89" s="11">
        <v>80</v>
      </c>
      <c r="J89" s="11">
        <v>80</v>
      </c>
      <c r="K89" s="11">
        <v>80</v>
      </c>
      <c r="L89" s="11">
        <v>80</v>
      </c>
      <c r="M89" s="11">
        <v>0</v>
      </c>
      <c r="N89" s="11"/>
      <c r="O89" s="150">
        <v>4.0000000000000001E-3</v>
      </c>
      <c r="P89" s="150">
        <v>9.8500000000000004E-2</v>
      </c>
      <c r="Q89" s="11">
        <f t="shared" si="19"/>
        <v>3.1519999999999999E-2</v>
      </c>
      <c r="R89" s="11">
        <f t="shared" si="19"/>
        <v>3.1519999999999999E-2</v>
      </c>
      <c r="S89" s="11">
        <f t="shared" si="19"/>
        <v>3.1519999999999999E-2</v>
      </c>
      <c r="T89" s="11">
        <f t="shared" si="19"/>
        <v>3.1519999999999999E-2</v>
      </c>
      <c r="U89" s="11">
        <f t="shared" si="19"/>
        <v>0</v>
      </c>
    </row>
    <row r="90" spans="1:21" ht="15.75" x14ac:dyDescent="0.25">
      <c r="A90" s="149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5.75" x14ac:dyDescent="0.25">
      <c r="A91" s="131" t="s">
        <v>17</v>
      </c>
      <c r="B91" s="151"/>
      <c r="C91" s="12"/>
      <c r="D91" s="12"/>
      <c r="E91" s="12"/>
      <c r="F91" s="12"/>
      <c r="G91" s="12"/>
      <c r="H91" s="11"/>
      <c r="I91" s="11"/>
      <c r="J91" s="11"/>
      <c r="K91" s="11"/>
      <c r="L91" s="11"/>
      <c r="M91" s="11"/>
      <c r="N91" s="11"/>
      <c r="O91" s="11"/>
      <c r="P91" s="11"/>
      <c r="Q91" s="11">
        <f>SUM(Q84:Q90)</f>
        <v>15.348801900000002</v>
      </c>
      <c r="R91" s="11">
        <f t="shared" ref="R91:U91" si="21">SUM(R84:R90)</f>
        <v>-24.555990900000005</v>
      </c>
      <c r="S91" s="11">
        <f t="shared" si="21"/>
        <v>-96.766774300000023</v>
      </c>
      <c r="T91" s="11">
        <f t="shared" si="21"/>
        <v>-126.34124170000001</v>
      </c>
      <c r="U91" s="11">
        <f t="shared" si="21"/>
        <v>-163.53105930000001</v>
      </c>
    </row>
    <row r="92" spans="1:21" ht="15.75" x14ac:dyDescent="0.25">
      <c r="A92" s="131" t="s">
        <v>109</v>
      </c>
      <c r="B92" s="151"/>
      <c r="C92" s="12"/>
      <c r="D92" s="12"/>
      <c r="E92" s="12"/>
      <c r="F92" s="12"/>
      <c r="G92" s="12"/>
      <c r="H92" s="11"/>
      <c r="I92" s="11"/>
      <c r="J92" s="11"/>
      <c r="K92" s="11"/>
      <c r="L92" s="11"/>
      <c r="M92" s="11"/>
      <c r="N92" s="11"/>
      <c r="O92" s="11"/>
      <c r="P92" s="11"/>
      <c r="Q92" s="11">
        <v>311.29000000000002</v>
      </c>
      <c r="R92" s="11">
        <f>Q92</f>
        <v>311.29000000000002</v>
      </c>
      <c r="S92" s="11">
        <f t="shared" ref="S92:U92" si="22">R92</f>
        <v>311.29000000000002</v>
      </c>
      <c r="T92" s="11">
        <f t="shared" si="22"/>
        <v>311.29000000000002</v>
      </c>
      <c r="U92" s="11">
        <f t="shared" si="22"/>
        <v>311.29000000000002</v>
      </c>
    </row>
    <row r="93" spans="1:21" ht="15.75" x14ac:dyDescent="0.25">
      <c r="A93" s="131" t="s">
        <v>140</v>
      </c>
      <c r="B93" s="151"/>
      <c r="C93" s="12"/>
      <c r="D93" s="12"/>
      <c r="E93" s="12"/>
      <c r="F93" s="12"/>
      <c r="G93" s="12"/>
      <c r="H93" s="11"/>
      <c r="I93" s="11"/>
      <c r="J93" s="11"/>
      <c r="K93" s="11"/>
      <c r="L93" s="11"/>
      <c r="M93" s="11"/>
      <c r="N93" s="11"/>
      <c r="O93" s="11"/>
      <c r="P93" s="11"/>
      <c r="Q93" s="152">
        <f>SUM(Q91:Q92)</f>
        <v>326.63880190000003</v>
      </c>
      <c r="R93" s="152">
        <f t="shared" ref="R93:U93" si="23">SUM(R91:R92)</f>
        <v>286.73400910000004</v>
      </c>
      <c r="S93" s="152">
        <f t="shared" si="23"/>
        <v>214.52322570000001</v>
      </c>
      <c r="T93" s="152">
        <f t="shared" si="23"/>
        <v>184.94875830000001</v>
      </c>
      <c r="U93" s="152">
        <f t="shared" si="23"/>
        <v>147.75894070000001</v>
      </c>
    </row>
  </sheetData>
  <pageMargins left="0.7" right="0.7" top="0.75" bottom="0.75" header="0.3" footer="0.3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32635-9577-463C-9DD2-F131CFB52B3B}">
  <dimension ref="A1:B25"/>
  <sheetViews>
    <sheetView workbookViewId="0">
      <selection activeCell="B23" sqref="B23"/>
    </sheetView>
  </sheetViews>
  <sheetFormatPr defaultRowHeight="12.75" x14ac:dyDescent="0.2"/>
  <cols>
    <col min="1" max="1" width="50.85546875" bestFit="1" customWidth="1"/>
    <col min="2" max="2" width="13.5703125" bestFit="1" customWidth="1"/>
    <col min="3" max="3" width="15" bestFit="1" customWidth="1"/>
    <col min="4" max="4" width="10.85546875" customWidth="1"/>
  </cols>
  <sheetData>
    <row r="1" spans="1:2" ht="15.75" x14ac:dyDescent="0.25">
      <c r="A1" s="166" t="s">
        <v>483</v>
      </c>
    </row>
    <row r="2" spans="1:2" ht="15" x14ac:dyDescent="0.2">
      <c r="A2" s="167" t="s">
        <v>482</v>
      </c>
    </row>
    <row r="3" spans="1:2" ht="15" x14ac:dyDescent="0.2">
      <c r="A3" s="167" t="s">
        <v>481</v>
      </c>
    </row>
    <row r="5" spans="1:2" x14ac:dyDescent="0.2">
      <c r="A5" s="170" t="s">
        <v>473</v>
      </c>
      <c r="B5" s="169" t="s">
        <v>472</v>
      </c>
    </row>
    <row r="7" spans="1:2" x14ac:dyDescent="0.2">
      <c r="A7" t="s">
        <v>475</v>
      </c>
      <c r="B7" s="168">
        <v>1174</v>
      </c>
    </row>
    <row r="8" spans="1:2" x14ac:dyDescent="0.2">
      <c r="A8" t="s">
        <v>476</v>
      </c>
      <c r="B8">
        <v>381</v>
      </c>
    </row>
    <row r="9" spans="1:2" x14ac:dyDescent="0.2">
      <c r="A9" t="s">
        <v>477</v>
      </c>
      <c r="B9">
        <v>448</v>
      </c>
    </row>
    <row r="10" spans="1:2" x14ac:dyDescent="0.2">
      <c r="A10" t="s">
        <v>478</v>
      </c>
      <c r="B10">
        <v>81</v>
      </c>
    </row>
    <row r="11" spans="1:2" x14ac:dyDescent="0.2">
      <c r="A11" t="s">
        <v>479</v>
      </c>
      <c r="B11">
        <v>21</v>
      </c>
    </row>
    <row r="12" spans="1:2" x14ac:dyDescent="0.2">
      <c r="A12" t="s">
        <v>206</v>
      </c>
      <c r="B12">
        <v>47</v>
      </c>
    </row>
    <row r="13" spans="1:2" x14ac:dyDescent="0.2">
      <c r="A13" s="171" t="s">
        <v>467</v>
      </c>
      <c r="B13" s="172">
        <v>2153</v>
      </c>
    </row>
    <row r="15" spans="1:2" x14ac:dyDescent="0.2">
      <c r="A15" t="s">
        <v>469</v>
      </c>
      <c r="B15" s="168">
        <v>1206</v>
      </c>
    </row>
    <row r="16" spans="1:2" x14ac:dyDescent="0.2">
      <c r="A16" t="s">
        <v>470</v>
      </c>
      <c r="B16" s="168">
        <v>1047</v>
      </c>
    </row>
    <row r="17" spans="1:2" x14ac:dyDescent="0.2">
      <c r="A17" t="s">
        <v>465</v>
      </c>
      <c r="B17">
        <v>55</v>
      </c>
    </row>
    <row r="18" spans="1:2" x14ac:dyDescent="0.2">
      <c r="A18" t="s">
        <v>480</v>
      </c>
      <c r="B18">
        <v>97</v>
      </c>
    </row>
    <row r="19" spans="1:2" x14ac:dyDescent="0.2">
      <c r="A19" t="s">
        <v>206</v>
      </c>
      <c r="B19">
        <v>10</v>
      </c>
    </row>
    <row r="20" spans="1:2" x14ac:dyDescent="0.2">
      <c r="A20" s="171" t="s">
        <v>468</v>
      </c>
      <c r="B20" s="172">
        <v>2415</v>
      </c>
    </row>
    <row r="22" spans="1:2" x14ac:dyDescent="0.2">
      <c r="A22" t="s">
        <v>464</v>
      </c>
      <c r="B22">
        <v>49</v>
      </c>
    </row>
    <row r="23" spans="1:2" x14ac:dyDescent="0.2">
      <c r="A23" s="171" t="s">
        <v>471</v>
      </c>
      <c r="B23" s="170">
        <v>49</v>
      </c>
    </row>
    <row r="25" spans="1:2" x14ac:dyDescent="0.2">
      <c r="A25" s="170" t="s">
        <v>474</v>
      </c>
      <c r="B25" s="172">
        <v>4616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696AD-E107-4549-9741-3F19CA46078B}">
  <sheetPr>
    <pageSetUpPr fitToPage="1"/>
  </sheetPr>
  <dimension ref="A1:E137"/>
  <sheetViews>
    <sheetView workbookViewId="0">
      <selection activeCell="F20" sqref="F20"/>
    </sheetView>
  </sheetViews>
  <sheetFormatPr defaultRowHeight="12.75" x14ac:dyDescent="0.2"/>
  <cols>
    <col min="1" max="1" width="14.28515625" bestFit="1" customWidth="1"/>
    <col min="2" max="2" width="92.42578125" bestFit="1" customWidth="1"/>
    <col min="3" max="3" width="20.140625" bestFit="1" customWidth="1"/>
    <col min="4" max="4" width="17.42578125" bestFit="1" customWidth="1"/>
  </cols>
  <sheetData>
    <row r="1" spans="1:5" ht="20.25" x14ac:dyDescent="0.3">
      <c r="A1" s="162" t="s">
        <v>452</v>
      </c>
    </row>
    <row r="3" spans="1:5" ht="15.75" x14ac:dyDescent="0.25">
      <c r="A3" s="165" t="s">
        <v>450</v>
      </c>
      <c r="B3" s="163"/>
      <c r="C3" s="163"/>
      <c r="D3" s="163"/>
      <c r="E3" s="163"/>
    </row>
    <row r="4" spans="1:5" x14ac:dyDescent="0.2">
      <c r="A4" s="163"/>
      <c r="B4" s="164" t="s">
        <v>47</v>
      </c>
      <c r="C4" s="164" t="s">
        <v>2</v>
      </c>
      <c r="D4" s="164" t="s">
        <v>3</v>
      </c>
      <c r="E4" s="164" t="s">
        <v>6</v>
      </c>
    </row>
    <row r="5" spans="1:5" x14ac:dyDescent="0.2">
      <c r="B5" t="s">
        <v>453</v>
      </c>
      <c r="C5" s="161">
        <v>1.5155169129819299</v>
      </c>
      <c r="D5" s="161">
        <v>39.539447665618297</v>
      </c>
      <c r="E5" s="161">
        <f>D5+C5</f>
        <v>41.054964578600227</v>
      </c>
    </row>
    <row r="6" spans="1:5" x14ac:dyDescent="0.2">
      <c r="B6" t="s">
        <v>63</v>
      </c>
      <c r="C6" s="161">
        <v>74.353591315374999</v>
      </c>
      <c r="D6" s="161">
        <v>0</v>
      </c>
      <c r="E6" s="161">
        <f t="shared" ref="E6:E21" si="0">D6+C6</f>
        <v>74.353591315374999</v>
      </c>
    </row>
    <row r="7" spans="1:5" x14ac:dyDescent="0.2">
      <c r="B7" t="s">
        <v>129</v>
      </c>
      <c r="C7" s="161">
        <v>0</v>
      </c>
      <c r="D7" s="161">
        <v>0</v>
      </c>
      <c r="E7" s="161">
        <f t="shared" si="0"/>
        <v>0</v>
      </c>
    </row>
    <row r="8" spans="1:5" x14ac:dyDescent="0.2">
      <c r="B8" t="s">
        <v>455</v>
      </c>
      <c r="C8" s="161">
        <v>4.6339844070024387</v>
      </c>
      <c r="D8" s="161">
        <v>10.594337558424257</v>
      </c>
      <c r="E8" s="161">
        <f t="shared" si="0"/>
        <v>15.228321965426696</v>
      </c>
    </row>
    <row r="9" spans="1:5" x14ac:dyDescent="0.2">
      <c r="B9" t="s">
        <v>347</v>
      </c>
      <c r="C9" s="161">
        <v>9.471980706137062</v>
      </c>
      <c r="D9" s="161">
        <v>25.404337996459915</v>
      </c>
      <c r="E9" s="161">
        <f t="shared" si="0"/>
        <v>34.876318702596976</v>
      </c>
    </row>
    <row r="10" spans="1:5" x14ac:dyDescent="0.2">
      <c r="B10" t="s">
        <v>454</v>
      </c>
      <c r="C10" s="161">
        <v>0</v>
      </c>
      <c r="D10" s="161">
        <v>62.855092480724906</v>
      </c>
      <c r="E10" s="161">
        <f t="shared" si="0"/>
        <v>62.855092480724906</v>
      </c>
    </row>
    <row r="11" spans="1:5" x14ac:dyDescent="0.2">
      <c r="B11" t="s">
        <v>462</v>
      </c>
      <c r="C11" s="161">
        <v>103.14475422920346</v>
      </c>
      <c r="D11" s="161">
        <v>112.22597037671316</v>
      </c>
      <c r="E11" s="161">
        <f t="shared" si="0"/>
        <v>215.37072460591662</v>
      </c>
    </row>
    <row r="12" spans="1:5" x14ac:dyDescent="0.2">
      <c r="B12" t="s">
        <v>459</v>
      </c>
      <c r="C12" s="161">
        <v>0</v>
      </c>
      <c r="D12" s="161">
        <v>0</v>
      </c>
      <c r="E12" s="161">
        <f t="shared" si="0"/>
        <v>0</v>
      </c>
    </row>
    <row r="13" spans="1:5" x14ac:dyDescent="0.2">
      <c r="B13" t="s">
        <v>79</v>
      </c>
      <c r="C13" s="161">
        <v>0.98120005263573662</v>
      </c>
      <c r="D13" s="161">
        <v>0</v>
      </c>
      <c r="E13" s="161">
        <f t="shared" si="0"/>
        <v>0.98120005263573662</v>
      </c>
    </row>
    <row r="14" spans="1:5" x14ac:dyDescent="0.2">
      <c r="B14" t="s">
        <v>460</v>
      </c>
      <c r="C14" s="161">
        <v>0.83790598554289386</v>
      </c>
      <c r="D14" s="161">
        <v>0.27930199518096466</v>
      </c>
      <c r="E14" s="161">
        <f t="shared" si="0"/>
        <v>1.1172079807238586</v>
      </c>
    </row>
    <row r="15" spans="1:5" x14ac:dyDescent="0.2">
      <c r="B15" t="s">
        <v>461</v>
      </c>
      <c r="C15" s="161">
        <v>0.48574260031472111</v>
      </c>
      <c r="D15" s="161">
        <v>0</v>
      </c>
      <c r="E15" s="161">
        <f t="shared" si="0"/>
        <v>0.48574260031472111</v>
      </c>
    </row>
    <row r="16" spans="1:5" x14ac:dyDescent="0.2">
      <c r="B16" t="s">
        <v>458</v>
      </c>
      <c r="C16" s="161">
        <v>11.038874558918749</v>
      </c>
      <c r="D16" s="161">
        <v>0.73592497059458328</v>
      </c>
      <c r="E16" s="161">
        <f t="shared" si="0"/>
        <v>11.774799529513333</v>
      </c>
    </row>
    <row r="17" spans="1:5" x14ac:dyDescent="0.2">
      <c r="B17" t="s">
        <v>463</v>
      </c>
      <c r="C17" s="161">
        <v>6.1689310239969579</v>
      </c>
      <c r="D17" s="161">
        <v>109.24351081078076</v>
      </c>
      <c r="E17" s="161">
        <f t="shared" si="0"/>
        <v>115.41244183477772</v>
      </c>
    </row>
    <row r="18" spans="1:5" x14ac:dyDescent="0.2">
      <c r="B18" t="s">
        <v>457</v>
      </c>
      <c r="C18" s="161">
        <v>13.292644781364661</v>
      </c>
      <c r="D18" s="161">
        <v>9.4750339964052586</v>
      </c>
      <c r="E18" s="161">
        <f t="shared" si="0"/>
        <v>22.76767877776992</v>
      </c>
    </row>
    <row r="19" spans="1:5" x14ac:dyDescent="0.2">
      <c r="B19" t="s">
        <v>342</v>
      </c>
      <c r="C19" s="161">
        <v>0</v>
      </c>
      <c r="D19" s="161">
        <v>0</v>
      </c>
      <c r="E19" s="161">
        <f t="shared" si="0"/>
        <v>0</v>
      </c>
    </row>
    <row r="20" spans="1:5" x14ac:dyDescent="0.2">
      <c r="B20" t="s">
        <v>456</v>
      </c>
      <c r="C20" s="161">
        <v>0</v>
      </c>
      <c r="D20" s="161">
        <v>0</v>
      </c>
      <c r="E20" s="161">
        <f t="shared" si="0"/>
        <v>0</v>
      </c>
    </row>
    <row r="21" spans="1:5" x14ac:dyDescent="0.2">
      <c r="B21" t="s">
        <v>6</v>
      </c>
      <c r="C21" s="161">
        <v>225.92512657347359</v>
      </c>
      <c r="D21" s="161">
        <v>370.3529578509021</v>
      </c>
      <c r="E21" s="161">
        <f t="shared" si="0"/>
        <v>596.27808442437572</v>
      </c>
    </row>
    <row r="23" spans="1:5" ht="15.75" x14ac:dyDescent="0.25">
      <c r="A23" s="165" t="s">
        <v>451</v>
      </c>
      <c r="B23" s="163"/>
      <c r="C23" s="163"/>
      <c r="D23" s="163"/>
      <c r="E23" s="163"/>
    </row>
    <row r="24" spans="1:5" x14ac:dyDescent="0.2">
      <c r="A24" s="163" t="s">
        <v>47</v>
      </c>
      <c r="B24" s="163" t="s">
        <v>0</v>
      </c>
      <c r="C24" s="163" t="s">
        <v>352</v>
      </c>
      <c r="D24" s="163" t="s">
        <v>353</v>
      </c>
      <c r="E24" s="163" t="s">
        <v>354</v>
      </c>
    </row>
    <row r="25" spans="1:5" x14ac:dyDescent="0.2">
      <c r="A25" t="s">
        <v>63</v>
      </c>
      <c r="B25" t="s">
        <v>355</v>
      </c>
      <c r="C25" t="s">
        <v>2</v>
      </c>
      <c r="D25" t="s">
        <v>356</v>
      </c>
      <c r="E25">
        <v>152.9</v>
      </c>
    </row>
    <row r="26" spans="1:5" x14ac:dyDescent="0.2">
      <c r="A26" t="s">
        <v>63</v>
      </c>
      <c r="B26" t="s">
        <v>357</v>
      </c>
      <c r="C26" t="s">
        <v>2</v>
      </c>
      <c r="D26" t="s">
        <v>356</v>
      </c>
      <c r="E26">
        <v>124</v>
      </c>
    </row>
    <row r="27" spans="1:5" x14ac:dyDescent="0.2">
      <c r="A27" t="s">
        <v>63</v>
      </c>
      <c r="B27" t="s">
        <v>358</v>
      </c>
      <c r="C27" t="s">
        <v>2</v>
      </c>
      <c r="D27" t="s">
        <v>356</v>
      </c>
      <c r="E27">
        <v>221</v>
      </c>
    </row>
    <row r="28" spans="1:5" x14ac:dyDescent="0.2">
      <c r="A28" t="s">
        <v>63</v>
      </c>
      <c r="B28" t="s">
        <v>359</v>
      </c>
      <c r="C28" t="s">
        <v>2</v>
      </c>
      <c r="D28" t="s">
        <v>356</v>
      </c>
      <c r="E28">
        <v>155</v>
      </c>
    </row>
    <row r="29" spans="1:5" x14ac:dyDescent="0.2">
      <c r="A29" t="s">
        <v>63</v>
      </c>
      <c r="B29" t="s">
        <v>360</v>
      </c>
      <c r="C29" t="s">
        <v>2</v>
      </c>
      <c r="D29" t="s">
        <v>356</v>
      </c>
      <c r="E29">
        <v>95</v>
      </c>
    </row>
    <row r="30" spans="1:5" x14ac:dyDescent="0.2">
      <c r="A30" t="s">
        <v>63</v>
      </c>
      <c r="B30" t="s">
        <v>361</v>
      </c>
      <c r="C30" t="s">
        <v>2</v>
      </c>
      <c r="D30" t="s">
        <v>356</v>
      </c>
      <c r="E30">
        <v>11</v>
      </c>
    </row>
    <row r="31" spans="1:5" x14ac:dyDescent="0.2">
      <c r="A31" t="s">
        <v>63</v>
      </c>
      <c r="B31" t="s">
        <v>362</v>
      </c>
      <c r="C31" t="s">
        <v>2</v>
      </c>
      <c r="D31" t="s">
        <v>356</v>
      </c>
      <c r="E31">
        <v>6.46</v>
      </c>
    </row>
    <row r="32" spans="1:5" x14ac:dyDescent="0.2">
      <c r="A32" t="s">
        <v>236</v>
      </c>
      <c r="B32" t="s">
        <v>363</v>
      </c>
      <c r="C32" t="s">
        <v>2</v>
      </c>
      <c r="D32" t="s">
        <v>356</v>
      </c>
      <c r="E32">
        <v>-126.17765814266487</v>
      </c>
    </row>
    <row r="33" spans="1:5" x14ac:dyDescent="0.2">
      <c r="A33" t="s">
        <v>49</v>
      </c>
      <c r="B33" t="s">
        <v>364</v>
      </c>
      <c r="C33" t="s">
        <v>2</v>
      </c>
      <c r="D33" t="s">
        <v>356</v>
      </c>
      <c r="E33">
        <v>0.6</v>
      </c>
    </row>
    <row r="34" spans="1:5" x14ac:dyDescent="0.2">
      <c r="A34" t="s">
        <v>49</v>
      </c>
      <c r="B34" t="s">
        <v>365</v>
      </c>
      <c r="C34" t="s">
        <v>2</v>
      </c>
      <c r="D34" t="s">
        <v>366</v>
      </c>
      <c r="E34">
        <v>2</v>
      </c>
    </row>
    <row r="35" spans="1:5" x14ac:dyDescent="0.2">
      <c r="A35" t="s">
        <v>49</v>
      </c>
      <c r="B35" t="s">
        <v>367</v>
      </c>
      <c r="C35" t="s">
        <v>2</v>
      </c>
      <c r="D35" t="s">
        <v>366</v>
      </c>
      <c r="E35">
        <v>2</v>
      </c>
    </row>
    <row r="36" spans="1:5" x14ac:dyDescent="0.2">
      <c r="A36" t="s">
        <v>49</v>
      </c>
      <c r="B36" t="s">
        <v>368</v>
      </c>
      <c r="C36" t="s">
        <v>2</v>
      </c>
      <c r="D36" t="s">
        <v>356</v>
      </c>
      <c r="E36">
        <v>10</v>
      </c>
    </row>
    <row r="37" spans="1:5" x14ac:dyDescent="0.2">
      <c r="A37" t="s">
        <v>49</v>
      </c>
      <c r="B37" t="s">
        <v>369</v>
      </c>
      <c r="C37" t="s">
        <v>2</v>
      </c>
      <c r="D37" t="s">
        <v>356</v>
      </c>
      <c r="E37">
        <v>5</v>
      </c>
    </row>
    <row r="38" spans="1:5" x14ac:dyDescent="0.2">
      <c r="A38" t="s">
        <v>49</v>
      </c>
      <c r="B38" t="s">
        <v>370</v>
      </c>
      <c r="C38" t="s">
        <v>2</v>
      </c>
      <c r="D38" t="s">
        <v>366</v>
      </c>
      <c r="E38">
        <v>10</v>
      </c>
    </row>
    <row r="39" spans="1:5" x14ac:dyDescent="0.2">
      <c r="A39" t="s">
        <v>49</v>
      </c>
      <c r="B39" t="s">
        <v>371</v>
      </c>
      <c r="C39" t="s">
        <v>2</v>
      </c>
      <c r="D39" t="s">
        <v>372</v>
      </c>
      <c r="E39">
        <v>2</v>
      </c>
    </row>
    <row r="40" spans="1:5" x14ac:dyDescent="0.2">
      <c r="A40" t="s">
        <v>129</v>
      </c>
      <c r="B40" t="s">
        <v>373</v>
      </c>
      <c r="C40" t="s">
        <v>2</v>
      </c>
      <c r="D40" t="s">
        <v>366</v>
      </c>
      <c r="E40">
        <v>3.3</v>
      </c>
    </row>
    <row r="41" spans="1:5" x14ac:dyDescent="0.2">
      <c r="A41" t="s">
        <v>129</v>
      </c>
      <c r="B41" t="s">
        <v>374</v>
      </c>
      <c r="C41" t="s">
        <v>2</v>
      </c>
      <c r="D41" t="s">
        <v>366</v>
      </c>
      <c r="E41">
        <v>7.8</v>
      </c>
    </row>
    <row r="42" spans="1:5" x14ac:dyDescent="0.2">
      <c r="A42" t="s">
        <v>129</v>
      </c>
      <c r="B42" t="s">
        <v>375</v>
      </c>
      <c r="C42" t="s">
        <v>2</v>
      </c>
      <c r="D42" t="s">
        <v>366</v>
      </c>
      <c r="E42">
        <v>5</v>
      </c>
    </row>
    <row r="43" spans="1:5" x14ac:dyDescent="0.2">
      <c r="A43" t="s">
        <v>129</v>
      </c>
      <c r="B43" t="s">
        <v>376</v>
      </c>
      <c r="C43" t="s">
        <v>2</v>
      </c>
      <c r="D43" t="s">
        <v>366</v>
      </c>
      <c r="E43">
        <v>2</v>
      </c>
    </row>
    <row r="44" spans="1:5" x14ac:dyDescent="0.2">
      <c r="A44" t="s">
        <v>53</v>
      </c>
      <c r="B44" t="s">
        <v>377</v>
      </c>
      <c r="C44" t="s">
        <v>2</v>
      </c>
      <c r="D44" t="s">
        <v>378</v>
      </c>
      <c r="E44">
        <v>4.3</v>
      </c>
    </row>
    <row r="45" spans="1:5" x14ac:dyDescent="0.2">
      <c r="A45" t="s">
        <v>53</v>
      </c>
      <c r="B45" t="s">
        <v>379</v>
      </c>
      <c r="C45" t="s">
        <v>2</v>
      </c>
      <c r="D45" t="s">
        <v>366</v>
      </c>
      <c r="E45">
        <v>26.1</v>
      </c>
    </row>
    <row r="46" spans="1:5" x14ac:dyDescent="0.2">
      <c r="A46" t="s">
        <v>53</v>
      </c>
      <c r="B46" t="s">
        <v>380</v>
      </c>
      <c r="C46" t="s">
        <v>2</v>
      </c>
      <c r="D46" t="s">
        <v>356</v>
      </c>
      <c r="E46">
        <v>4.1399999999999997</v>
      </c>
    </row>
    <row r="47" spans="1:5" x14ac:dyDescent="0.2">
      <c r="A47" t="s">
        <v>53</v>
      </c>
      <c r="B47" t="s">
        <v>381</v>
      </c>
      <c r="C47" t="s">
        <v>2</v>
      </c>
      <c r="D47" t="s">
        <v>356</v>
      </c>
      <c r="E47">
        <v>3.4</v>
      </c>
    </row>
    <row r="48" spans="1:5" x14ac:dyDescent="0.2">
      <c r="A48" t="s">
        <v>53</v>
      </c>
      <c r="B48" t="s">
        <v>382</v>
      </c>
      <c r="C48" t="s">
        <v>2</v>
      </c>
      <c r="D48" t="s">
        <v>356</v>
      </c>
      <c r="E48">
        <v>38</v>
      </c>
    </row>
    <row r="49" spans="1:5" x14ac:dyDescent="0.2">
      <c r="A49" t="s">
        <v>53</v>
      </c>
      <c r="B49" t="s">
        <v>383</v>
      </c>
      <c r="C49" t="s">
        <v>2</v>
      </c>
      <c r="D49" t="s">
        <v>366</v>
      </c>
      <c r="E49">
        <v>2</v>
      </c>
    </row>
    <row r="50" spans="1:5" x14ac:dyDescent="0.2">
      <c r="A50" t="s">
        <v>53</v>
      </c>
      <c r="B50" t="s">
        <v>380</v>
      </c>
      <c r="C50" t="s">
        <v>2</v>
      </c>
      <c r="D50" t="s">
        <v>356</v>
      </c>
      <c r="E50">
        <v>2.16</v>
      </c>
    </row>
    <row r="51" spans="1:5" x14ac:dyDescent="0.2">
      <c r="A51" t="s">
        <v>53</v>
      </c>
      <c r="B51" t="s">
        <v>384</v>
      </c>
      <c r="C51" t="s">
        <v>2</v>
      </c>
      <c r="D51" t="s">
        <v>366</v>
      </c>
      <c r="E51">
        <v>1.6</v>
      </c>
    </row>
    <row r="52" spans="1:5" x14ac:dyDescent="0.2">
      <c r="A52" t="s">
        <v>347</v>
      </c>
      <c r="B52" t="s">
        <v>385</v>
      </c>
      <c r="C52" t="s">
        <v>2</v>
      </c>
      <c r="D52" t="s">
        <v>356</v>
      </c>
      <c r="E52">
        <v>0.5</v>
      </c>
    </row>
    <row r="53" spans="1:5" x14ac:dyDescent="0.2">
      <c r="A53" t="s">
        <v>347</v>
      </c>
      <c r="B53" t="s">
        <v>386</v>
      </c>
      <c r="C53" t="s">
        <v>2</v>
      </c>
      <c r="D53" t="s">
        <v>356</v>
      </c>
      <c r="E53">
        <v>8.5</v>
      </c>
    </row>
    <row r="54" spans="1:5" x14ac:dyDescent="0.2">
      <c r="A54" t="s">
        <v>347</v>
      </c>
      <c r="B54" t="s">
        <v>387</v>
      </c>
      <c r="C54" t="s">
        <v>2</v>
      </c>
      <c r="D54" t="s">
        <v>366</v>
      </c>
      <c r="E54">
        <v>0.9</v>
      </c>
    </row>
    <row r="55" spans="1:5" x14ac:dyDescent="0.2">
      <c r="A55" t="s">
        <v>347</v>
      </c>
      <c r="B55" t="s">
        <v>388</v>
      </c>
      <c r="C55" t="s">
        <v>2</v>
      </c>
      <c r="D55" t="s">
        <v>356</v>
      </c>
      <c r="E55">
        <v>25</v>
      </c>
    </row>
    <row r="56" spans="1:5" x14ac:dyDescent="0.2">
      <c r="A56" t="s">
        <v>347</v>
      </c>
      <c r="B56" t="s">
        <v>389</v>
      </c>
      <c r="C56" t="s">
        <v>2</v>
      </c>
      <c r="D56" t="s">
        <v>356</v>
      </c>
      <c r="E56">
        <v>1</v>
      </c>
    </row>
    <row r="57" spans="1:5" x14ac:dyDescent="0.2">
      <c r="A57" t="s">
        <v>347</v>
      </c>
      <c r="B57" t="s">
        <v>390</v>
      </c>
      <c r="C57" t="s">
        <v>2</v>
      </c>
      <c r="D57" t="s">
        <v>356</v>
      </c>
      <c r="E57">
        <v>62</v>
      </c>
    </row>
    <row r="58" spans="1:5" x14ac:dyDescent="0.2">
      <c r="A58" t="s">
        <v>347</v>
      </c>
      <c r="B58" t="s">
        <v>391</v>
      </c>
      <c r="C58" t="s">
        <v>2</v>
      </c>
      <c r="D58" t="s">
        <v>356</v>
      </c>
      <c r="E58">
        <v>0.5</v>
      </c>
    </row>
    <row r="59" spans="1:5" x14ac:dyDescent="0.2">
      <c r="A59" t="s">
        <v>79</v>
      </c>
      <c r="B59" t="s">
        <v>392</v>
      </c>
      <c r="C59" t="s">
        <v>2</v>
      </c>
      <c r="D59" t="s">
        <v>356</v>
      </c>
      <c r="E59">
        <v>10.1</v>
      </c>
    </row>
    <row r="60" spans="1:5" x14ac:dyDescent="0.2">
      <c r="A60" t="s">
        <v>51</v>
      </c>
      <c r="B60" t="s">
        <v>393</v>
      </c>
      <c r="C60" t="s">
        <v>2</v>
      </c>
      <c r="D60" t="s">
        <v>366</v>
      </c>
      <c r="E60">
        <v>15</v>
      </c>
    </row>
    <row r="61" spans="1:5" x14ac:dyDescent="0.2">
      <c r="A61" t="s">
        <v>236</v>
      </c>
      <c r="B61" t="s">
        <v>394</v>
      </c>
      <c r="C61" t="s">
        <v>2</v>
      </c>
      <c r="D61" t="s">
        <v>356</v>
      </c>
      <c r="E61">
        <v>20.2</v>
      </c>
    </row>
    <row r="62" spans="1:5" x14ac:dyDescent="0.2">
      <c r="A62" t="s">
        <v>236</v>
      </c>
      <c r="B62" t="s">
        <v>395</v>
      </c>
      <c r="C62" t="s">
        <v>2</v>
      </c>
      <c r="D62" t="s">
        <v>356</v>
      </c>
      <c r="E62">
        <v>638.5</v>
      </c>
    </row>
    <row r="63" spans="1:5" x14ac:dyDescent="0.2">
      <c r="A63" t="s">
        <v>236</v>
      </c>
      <c r="B63" t="s">
        <v>396</v>
      </c>
      <c r="C63" t="s">
        <v>2</v>
      </c>
      <c r="D63" t="s">
        <v>356</v>
      </c>
      <c r="E63">
        <v>335.6</v>
      </c>
    </row>
    <row r="64" spans="1:5" x14ac:dyDescent="0.2">
      <c r="A64" t="s">
        <v>236</v>
      </c>
      <c r="B64" t="s">
        <v>397</v>
      </c>
      <c r="C64" t="s">
        <v>2</v>
      </c>
      <c r="D64" t="s">
        <v>356</v>
      </c>
      <c r="E64">
        <v>78.2</v>
      </c>
    </row>
    <row r="65" spans="1:5" x14ac:dyDescent="0.2">
      <c r="A65" t="s">
        <v>236</v>
      </c>
      <c r="B65" t="s">
        <v>398</v>
      </c>
      <c r="C65" t="s">
        <v>2</v>
      </c>
      <c r="D65" t="s">
        <v>356</v>
      </c>
      <c r="E65">
        <v>157.5</v>
      </c>
    </row>
    <row r="66" spans="1:5" x14ac:dyDescent="0.2">
      <c r="A66" t="s">
        <v>236</v>
      </c>
      <c r="B66" t="s">
        <v>363</v>
      </c>
      <c r="C66" t="s">
        <v>2</v>
      </c>
      <c r="D66" t="s">
        <v>356</v>
      </c>
      <c r="E66">
        <v>-42.1</v>
      </c>
    </row>
    <row r="67" spans="1:5" x14ac:dyDescent="0.2">
      <c r="A67" t="s">
        <v>166</v>
      </c>
      <c r="B67" t="s">
        <v>399</v>
      </c>
      <c r="C67" t="s">
        <v>2</v>
      </c>
      <c r="D67" t="s">
        <v>400</v>
      </c>
      <c r="E67">
        <v>12</v>
      </c>
    </row>
    <row r="68" spans="1:5" x14ac:dyDescent="0.2">
      <c r="A68" t="s">
        <v>348</v>
      </c>
      <c r="B68" t="s">
        <v>401</v>
      </c>
      <c r="C68" t="s">
        <v>2</v>
      </c>
      <c r="D68" t="s">
        <v>366</v>
      </c>
      <c r="E68">
        <v>2.5</v>
      </c>
    </row>
    <row r="69" spans="1:5" x14ac:dyDescent="0.2">
      <c r="A69" t="s">
        <v>348</v>
      </c>
      <c r="B69" t="s">
        <v>402</v>
      </c>
      <c r="C69" t="s">
        <v>2</v>
      </c>
      <c r="D69" t="s">
        <v>356</v>
      </c>
      <c r="E69">
        <v>8.625</v>
      </c>
    </row>
    <row r="70" spans="1:5" x14ac:dyDescent="0.2">
      <c r="A70" t="s">
        <v>348</v>
      </c>
      <c r="B70" t="s">
        <v>403</v>
      </c>
      <c r="C70" t="s">
        <v>2</v>
      </c>
      <c r="D70" t="s">
        <v>366</v>
      </c>
      <c r="E70">
        <v>38.68</v>
      </c>
    </row>
    <row r="71" spans="1:5" x14ac:dyDescent="0.2">
      <c r="A71" t="s">
        <v>348</v>
      </c>
      <c r="B71" t="s">
        <v>404</v>
      </c>
      <c r="C71" t="s">
        <v>2</v>
      </c>
      <c r="D71" t="s">
        <v>366</v>
      </c>
      <c r="E71">
        <v>29.5</v>
      </c>
    </row>
    <row r="72" spans="1:5" x14ac:dyDescent="0.2">
      <c r="A72" t="s">
        <v>349</v>
      </c>
      <c r="B72" t="s">
        <v>405</v>
      </c>
      <c r="C72" t="s">
        <v>2</v>
      </c>
      <c r="D72" t="s">
        <v>366</v>
      </c>
      <c r="E72">
        <v>3</v>
      </c>
    </row>
    <row r="73" spans="1:5" x14ac:dyDescent="0.2">
      <c r="A73" t="s">
        <v>349</v>
      </c>
      <c r="B73" t="s">
        <v>406</v>
      </c>
      <c r="C73" t="s">
        <v>2</v>
      </c>
      <c r="D73" t="s">
        <v>356</v>
      </c>
      <c r="E73">
        <v>5</v>
      </c>
    </row>
    <row r="74" spans="1:5" x14ac:dyDescent="0.2">
      <c r="A74" t="s">
        <v>171</v>
      </c>
      <c r="B74" t="s">
        <v>407</v>
      </c>
      <c r="C74" t="s">
        <v>2</v>
      </c>
      <c r="D74" t="s">
        <v>408</v>
      </c>
      <c r="E74">
        <v>15</v>
      </c>
    </row>
    <row r="75" spans="1:5" x14ac:dyDescent="0.2">
      <c r="A75" t="s">
        <v>171</v>
      </c>
      <c r="B75" t="s">
        <v>409</v>
      </c>
      <c r="C75" t="s">
        <v>2</v>
      </c>
      <c r="D75" t="s">
        <v>408</v>
      </c>
      <c r="E75">
        <v>20</v>
      </c>
    </row>
    <row r="76" spans="1:5" x14ac:dyDescent="0.2">
      <c r="A76" t="s">
        <v>171</v>
      </c>
      <c r="B76" t="s">
        <v>410</v>
      </c>
      <c r="C76" t="s">
        <v>2</v>
      </c>
      <c r="D76" t="s">
        <v>408</v>
      </c>
      <c r="E76">
        <v>10</v>
      </c>
    </row>
    <row r="77" spans="1:5" x14ac:dyDescent="0.2">
      <c r="A77" t="s">
        <v>258</v>
      </c>
      <c r="B77" t="s">
        <v>411</v>
      </c>
      <c r="C77" t="s">
        <v>2</v>
      </c>
      <c r="D77" t="s">
        <v>356</v>
      </c>
      <c r="E77">
        <v>15</v>
      </c>
    </row>
    <row r="78" spans="1:5" x14ac:dyDescent="0.2">
      <c r="A78" t="s">
        <v>258</v>
      </c>
      <c r="B78" t="s">
        <v>412</v>
      </c>
      <c r="C78" t="s">
        <v>2</v>
      </c>
      <c r="D78" t="s">
        <v>356</v>
      </c>
      <c r="E78">
        <v>28.5</v>
      </c>
    </row>
    <row r="79" spans="1:5" x14ac:dyDescent="0.2">
      <c r="A79" t="s">
        <v>258</v>
      </c>
      <c r="B79" t="s">
        <v>413</v>
      </c>
      <c r="C79" t="s">
        <v>2</v>
      </c>
      <c r="D79" t="s">
        <v>356</v>
      </c>
      <c r="E79">
        <v>20</v>
      </c>
    </row>
    <row r="80" spans="1:5" x14ac:dyDescent="0.2">
      <c r="A80" t="s">
        <v>350</v>
      </c>
      <c r="B80" t="s">
        <v>414</v>
      </c>
      <c r="C80" t="s">
        <v>2</v>
      </c>
      <c r="D80" t="s">
        <v>408</v>
      </c>
      <c r="E80">
        <v>56</v>
      </c>
    </row>
    <row r="81" spans="1:5" x14ac:dyDescent="0.2">
      <c r="A81" t="s">
        <v>350</v>
      </c>
      <c r="B81" t="s">
        <v>415</v>
      </c>
      <c r="C81" t="s">
        <v>2</v>
      </c>
      <c r="D81" t="s">
        <v>408</v>
      </c>
      <c r="E81">
        <v>5</v>
      </c>
    </row>
    <row r="82" spans="1:5" x14ac:dyDescent="0.2">
      <c r="A82" t="s">
        <v>350</v>
      </c>
      <c r="B82" t="s">
        <v>416</v>
      </c>
      <c r="C82" t="s">
        <v>2</v>
      </c>
      <c r="D82" t="s">
        <v>408</v>
      </c>
      <c r="E82">
        <v>3</v>
      </c>
    </row>
    <row r="83" spans="1:5" x14ac:dyDescent="0.2">
      <c r="A83" t="s">
        <v>350</v>
      </c>
      <c r="B83" t="s">
        <v>417</v>
      </c>
      <c r="C83" t="s">
        <v>2</v>
      </c>
      <c r="D83" t="s">
        <v>408</v>
      </c>
      <c r="E83">
        <v>15</v>
      </c>
    </row>
    <row r="84" spans="1:5" x14ac:dyDescent="0.2">
      <c r="A84" t="s">
        <v>350</v>
      </c>
      <c r="B84" t="s">
        <v>418</v>
      </c>
      <c r="C84" t="s">
        <v>2</v>
      </c>
      <c r="D84" t="s">
        <v>408</v>
      </c>
      <c r="E84">
        <v>65.5</v>
      </c>
    </row>
    <row r="85" spans="1:5" x14ac:dyDescent="0.2">
      <c r="A85" t="s">
        <v>171</v>
      </c>
      <c r="B85" t="s">
        <v>419</v>
      </c>
      <c r="C85" t="s">
        <v>2</v>
      </c>
      <c r="D85" t="s">
        <v>408</v>
      </c>
      <c r="E85">
        <v>70</v>
      </c>
    </row>
    <row r="86" spans="1:5" x14ac:dyDescent="0.2">
      <c r="A86" t="s">
        <v>351</v>
      </c>
      <c r="B86" t="s">
        <v>420</v>
      </c>
      <c r="C86" t="s">
        <v>2</v>
      </c>
      <c r="D86" t="s">
        <v>366</v>
      </c>
      <c r="E86">
        <v>8</v>
      </c>
    </row>
    <row r="87" spans="1:5" x14ac:dyDescent="0.2">
      <c r="A87" t="s">
        <v>171</v>
      </c>
      <c r="B87" t="s">
        <v>420</v>
      </c>
      <c r="C87" t="s">
        <v>2</v>
      </c>
      <c r="D87" t="s">
        <v>408</v>
      </c>
      <c r="E87">
        <v>5</v>
      </c>
    </row>
    <row r="88" spans="1:5" x14ac:dyDescent="0.2">
      <c r="A88" t="s">
        <v>49</v>
      </c>
      <c r="B88" t="s">
        <v>421</v>
      </c>
      <c r="C88" t="s">
        <v>422</v>
      </c>
      <c r="D88" t="s">
        <v>366</v>
      </c>
      <c r="E88">
        <v>4</v>
      </c>
    </row>
    <row r="89" spans="1:5" x14ac:dyDescent="0.2">
      <c r="A89" t="s">
        <v>49</v>
      </c>
      <c r="B89" t="s">
        <v>423</v>
      </c>
      <c r="C89" t="s">
        <v>422</v>
      </c>
      <c r="D89" t="s">
        <v>366</v>
      </c>
      <c r="E89">
        <v>56</v>
      </c>
    </row>
    <row r="90" spans="1:5" x14ac:dyDescent="0.2">
      <c r="A90" t="s">
        <v>49</v>
      </c>
      <c r="B90" t="s">
        <v>424</v>
      </c>
      <c r="C90" t="s">
        <v>422</v>
      </c>
      <c r="D90" t="s">
        <v>366</v>
      </c>
      <c r="E90">
        <v>15</v>
      </c>
    </row>
    <row r="91" spans="1:5" x14ac:dyDescent="0.2">
      <c r="A91" t="s">
        <v>49</v>
      </c>
      <c r="B91" t="s">
        <v>425</v>
      </c>
      <c r="C91" t="s">
        <v>422</v>
      </c>
      <c r="D91" t="s">
        <v>366</v>
      </c>
      <c r="E91">
        <v>5</v>
      </c>
    </row>
    <row r="92" spans="1:5" x14ac:dyDescent="0.2">
      <c r="A92" t="s">
        <v>49</v>
      </c>
      <c r="B92" t="s">
        <v>426</v>
      </c>
      <c r="C92" t="s">
        <v>422</v>
      </c>
      <c r="D92" t="s">
        <v>356</v>
      </c>
      <c r="E92">
        <v>397</v>
      </c>
    </row>
    <row r="93" spans="1:5" x14ac:dyDescent="0.2">
      <c r="A93" t="s">
        <v>49</v>
      </c>
      <c r="B93" t="s">
        <v>427</v>
      </c>
      <c r="C93" t="s">
        <v>422</v>
      </c>
      <c r="D93" t="s">
        <v>356</v>
      </c>
      <c r="E93">
        <v>10</v>
      </c>
    </row>
    <row r="94" spans="1:5" x14ac:dyDescent="0.2">
      <c r="A94" t="s">
        <v>49</v>
      </c>
      <c r="B94" t="s">
        <v>428</v>
      </c>
      <c r="C94" t="s">
        <v>422</v>
      </c>
      <c r="D94" t="s">
        <v>366</v>
      </c>
      <c r="E94">
        <v>10</v>
      </c>
    </row>
    <row r="95" spans="1:5" x14ac:dyDescent="0.2">
      <c r="A95" t="s">
        <v>49</v>
      </c>
      <c r="B95" t="s">
        <v>429</v>
      </c>
      <c r="C95" t="s">
        <v>422</v>
      </c>
      <c r="D95" t="s">
        <v>366</v>
      </c>
      <c r="E95">
        <v>2</v>
      </c>
    </row>
    <row r="96" spans="1:5" x14ac:dyDescent="0.2">
      <c r="A96" t="s">
        <v>129</v>
      </c>
      <c r="B96" t="s">
        <v>374</v>
      </c>
      <c r="C96" t="s">
        <v>422</v>
      </c>
      <c r="D96" t="s">
        <v>366</v>
      </c>
      <c r="E96">
        <v>1</v>
      </c>
    </row>
    <row r="97" spans="1:5" x14ac:dyDescent="0.2">
      <c r="A97" t="s">
        <v>53</v>
      </c>
      <c r="B97" t="s">
        <v>377</v>
      </c>
      <c r="C97" t="s">
        <v>422</v>
      </c>
      <c r="D97" t="s">
        <v>378</v>
      </c>
      <c r="E97">
        <v>5.7</v>
      </c>
    </row>
    <row r="98" spans="1:5" x14ac:dyDescent="0.2">
      <c r="A98" t="s">
        <v>53</v>
      </c>
      <c r="B98" t="s">
        <v>380</v>
      </c>
      <c r="C98" t="s">
        <v>422</v>
      </c>
      <c r="D98" t="s">
        <v>356</v>
      </c>
      <c r="E98">
        <v>37.78</v>
      </c>
    </row>
    <row r="99" spans="1:5" x14ac:dyDescent="0.2">
      <c r="A99" t="s">
        <v>53</v>
      </c>
      <c r="B99" t="s">
        <v>381</v>
      </c>
      <c r="C99" t="s">
        <v>422</v>
      </c>
      <c r="D99" t="s">
        <v>356</v>
      </c>
      <c r="E99">
        <v>0.2</v>
      </c>
    </row>
    <row r="100" spans="1:5" x14ac:dyDescent="0.2">
      <c r="A100" t="s">
        <v>53</v>
      </c>
      <c r="B100" t="s">
        <v>430</v>
      </c>
      <c r="C100" t="s">
        <v>422</v>
      </c>
      <c r="D100" t="s">
        <v>356</v>
      </c>
      <c r="E100">
        <v>8</v>
      </c>
    </row>
    <row r="101" spans="1:5" x14ac:dyDescent="0.2">
      <c r="A101" t="s">
        <v>53</v>
      </c>
      <c r="B101" t="s">
        <v>431</v>
      </c>
      <c r="C101" t="s">
        <v>422</v>
      </c>
      <c r="D101" t="s">
        <v>356</v>
      </c>
      <c r="E101">
        <v>2.64</v>
      </c>
    </row>
    <row r="102" spans="1:5" x14ac:dyDescent="0.2">
      <c r="A102" t="s">
        <v>53</v>
      </c>
      <c r="B102" t="s">
        <v>382</v>
      </c>
      <c r="C102" t="s">
        <v>422</v>
      </c>
      <c r="D102" t="s">
        <v>356</v>
      </c>
      <c r="E102">
        <v>30</v>
      </c>
    </row>
    <row r="103" spans="1:5" x14ac:dyDescent="0.2">
      <c r="A103" t="s">
        <v>53</v>
      </c>
      <c r="B103" t="s">
        <v>432</v>
      </c>
      <c r="C103" t="s">
        <v>422</v>
      </c>
      <c r="D103" t="s">
        <v>356</v>
      </c>
      <c r="E103">
        <v>27</v>
      </c>
    </row>
    <row r="104" spans="1:5" x14ac:dyDescent="0.2">
      <c r="A104" t="s">
        <v>53</v>
      </c>
      <c r="B104" t="s">
        <v>433</v>
      </c>
      <c r="C104" t="s">
        <v>422</v>
      </c>
      <c r="D104" t="s">
        <v>356</v>
      </c>
      <c r="E104">
        <v>3.4329999999999998</v>
      </c>
    </row>
    <row r="105" spans="1:5" x14ac:dyDescent="0.2">
      <c r="A105" t="s">
        <v>347</v>
      </c>
      <c r="B105" t="s">
        <v>386</v>
      </c>
      <c r="C105" t="s">
        <v>422</v>
      </c>
      <c r="D105" t="s">
        <v>356</v>
      </c>
      <c r="E105">
        <v>41</v>
      </c>
    </row>
    <row r="106" spans="1:5" x14ac:dyDescent="0.2">
      <c r="A106" t="s">
        <v>347</v>
      </c>
      <c r="B106" t="s">
        <v>434</v>
      </c>
      <c r="C106" t="s">
        <v>422</v>
      </c>
      <c r="D106" t="s">
        <v>366</v>
      </c>
      <c r="E106">
        <v>67</v>
      </c>
    </row>
    <row r="107" spans="1:5" x14ac:dyDescent="0.2">
      <c r="A107" t="s">
        <v>347</v>
      </c>
      <c r="B107" t="s">
        <v>387</v>
      </c>
      <c r="C107" t="s">
        <v>422</v>
      </c>
      <c r="D107" t="s">
        <v>366</v>
      </c>
      <c r="E107">
        <v>0.8</v>
      </c>
    </row>
    <row r="108" spans="1:5" x14ac:dyDescent="0.2">
      <c r="A108" t="s">
        <v>347</v>
      </c>
      <c r="B108" t="s">
        <v>435</v>
      </c>
      <c r="C108" t="s">
        <v>422</v>
      </c>
      <c r="D108" t="s">
        <v>356</v>
      </c>
      <c r="E108">
        <v>0.5</v>
      </c>
    </row>
    <row r="109" spans="1:5" x14ac:dyDescent="0.2">
      <c r="A109" t="s">
        <v>347</v>
      </c>
      <c r="B109" t="s">
        <v>388</v>
      </c>
      <c r="C109" t="s">
        <v>422</v>
      </c>
      <c r="D109" t="s">
        <v>356</v>
      </c>
      <c r="E109">
        <v>140</v>
      </c>
    </row>
    <row r="110" spans="1:5" x14ac:dyDescent="0.2">
      <c r="A110" t="s">
        <v>347</v>
      </c>
      <c r="B110" t="s">
        <v>390</v>
      </c>
      <c r="C110" t="s">
        <v>422</v>
      </c>
      <c r="D110" t="s">
        <v>356</v>
      </c>
      <c r="E110">
        <v>58</v>
      </c>
    </row>
    <row r="111" spans="1:5" x14ac:dyDescent="0.2">
      <c r="A111" t="s">
        <v>347</v>
      </c>
      <c r="B111" t="s">
        <v>436</v>
      </c>
      <c r="C111" t="s">
        <v>422</v>
      </c>
      <c r="D111" t="s">
        <v>356</v>
      </c>
      <c r="E111">
        <v>22</v>
      </c>
    </row>
    <row r="112" spans="1:5" x14ac:dyDescent="0.2">
      <c r="A112" t="s">
        <v>347</v>
      </c>
      <c r="B112" t="s">
        <v>437</v>
      </c>
      <c r="C112" t="s">
        <v>422</v>
      </c>
      <c r="D112" t="s">
        <v>366</v>
      </c>
      <c r="E112">
        <v>0.7</v>
      </c>
    </row>
    <row r="113" spans="1:5" x14ac:dyDescent="0.2">
      <c r="A113" t="s">
        <v>51</v>
      </c>
      <c r="B113" t="s">
        <v>438</v>
      </c>
      <c r="C113" t="s">
        <v>422</v>
      </c>
      <c r="D113" t="s">
        <v>356</v>
      </c>
      <c r="E113">
        <v>147</v>
      </c>
    </row>
    <row r="114" spans="1:5" x14ac:dyDescent="0.2">
      <c r="A114" t="s">
        <v>51</v>
      </c>
      <c r="B114" t="s">
        <v>439</v>
      </c>
      <c r="C114" t="s">
        <v>422</v>
      </c>
      <c r="D114" t="s">
        <v>356</v>
      </c>
      <c r="E114">
        <v>500</v>
      </c>
    </row>
    <row r="115" spans="1:5" x14ac:dyDescent="0.2">
      <c r="A115" t="s">
        <v>236</v>
      </c>
      <c r="B115" t="s">
        <v>397</v>
      </c>
      <c r="C115" t="s">
        <v>422</v>
      </c>
      <c r="D115" t="s">
        <v>356</v>
      </c>
      <c r="E115">
        <v>216.2</v>
      </c>
    </row>
    <row r="116" spans="1:5" x14ac:dyDescent="0.2">
      <c r="A116" t="s">
        <v>236</v>
      </c>
      <c r="B116" t="s">
        <v>440</v>
      </c>
      <c r="C116" t="s">
        <v>422</v>
      </c>
      <c r="D116" t="s">
        <v>356</v>
      </c>
      <c r="E116">
        <v>683</v>
      </c>
    </row>
    <row r="117" spans="1:5" x14ac:dyDescent="0.2">
      <c r="A117" t="s">
        <v>236</v>
      </c>
      <c r="B117" t="s">
        <v>441</v>
      </c>
      <c r="C117" t="s">
        <v>422</v>
      </c>
      <c r="D117" t="s">
        <v>356</v>
      </c>
      <c r="E117">
        <v>104</v>
      </c>
    </row>
    <row r="118" spans="1:5" x14ac:dyDescent="0.2">
      <c r="A118" t="s">
        <v>236</v>
      </c>
      <c r="B118" t="s">
        <v>442</v>
      </c>
      <c r="C118" t="s">
        <v>422</v>
      </c>
      <c r="D118" t="s">
        <v>356</v>
      </c>
      <c r="E118">
        <v>100</v>
      </c>
    </row>
    <row r="119" spans="1:5" x14ac:dyDescent="0.2">
      <c r="A119" t="s">
        <v>236</v>
      </c>
      <c r="B119" t="s">
        <v>443</v>
      </c>
      <c r="C119" t="s">
        <v>422</v>
      </c>
      <c r="D119" t="s">
        <v>356</v>
      </c>
      <c r="E119">
        <v>12</v>
      </c>
    </row>
    <row r="120" spans="1:5" x14ac:dyDescent="0.2">
      <c r="A120" t="s">
        <v>236</v>
      </c>
      <c r="B120" t="s">
        <v>444</v>
      </c>
      <c r="C120" t="s">
        <v>422</v>
      </c>
      <c r="D120" t="s">
        <v>356</v>
      </c>
      <c r="E120">
        <v>30</v>
      </c>
    </row>
    <row r="121" spans="1:5" x14ac:dyDescent="0.2">
      <c r="A121" t="s">
        <v>236</v>
      </c>
      <c r="B121" t="s">
        <v>445</v>
      </c>
      <c r="C121" t="s">
        <v>422</v>
      </c>
      <c r="D121" t="s">
        <v>356</v>
      </c>
      <c r="E121">
        <v>10</v>
      </c>
    </row>
    <row r="122" spans="1:5" x14ac:dyDescent="0.2">
      <c r="A122" t="s">
        <v>348</v>
      </c>
      <c r="B122" t="s">
        <v>401</v>
      </c>
      <c r="C122" t="s">
        <v>422</v>
      </c>
      <c r="D122" t="s">
        <v>366</v>
      </c>
      <c r="E122">
        <v>10</v>
      </c>
    </row>
    <row r="123" spans="1:5" x14ac:dyDescent="0.2">
      <c r="A123" t="s">
        <v>348</v>
      </c>
      <c r="B123" t="s">
        <v>402</v>
      </c>
      <c r="C123" t="s">
        <v>422</v>
      </c>
      <c r="D123" t="s">
        <v>356</v>
      </c>
      <c r="E123">
        <v>2.875</v>
      </c>
    </row>
    <row r="124" spans="1:5" x14ac:dyDescent="0.2">
      <c r="A124" t="s">
        <v>348</v>
      </c>
      <c r="B124" t="s">
        <v>403</v>
      </c>
      <c r="C124" t="s">
        <v>422</v>
      </c>
      <c r="D124" t="s">
        <v>366</v>
      </c>
      <c r="E124">
        <v>7.73</v>
      </c>
    </row>
    <row r="125" spans="1:5" x14ac:dyDescent="0.2">
      <c r="A125" t="s">
        <v>348</v>
      </c>
      <c r="B125" t="s">
        <v>404</v>
      </c>
      <c r="C125" t="s">
        <v>422</v>
      </c>
      <c r="D125" t="s">
        <v>366</v>
      </c>
      <c r="E125">
        <v>35.75</v>
      </c>
    </row>
    <row r="126" spans="1:5" x14ac:dyDescent="0.2">
      <c r="A126" t="s">
        <v>258</v>
      </c>
      <c r="B126" t="s">
        <v>411</v>
      </c>
      <c r="C126" t="s">
        <v>422</v>
      </c>
      <c r="D126" t="s">
        <v>356</v>
      </c>
      <c r="E126">
        <v>35</v>
      </c>
    </row>
    <row r="127" spans="1:5" x14ac:dyDescent="0.2">
      <c r="A127" t="s">
        <v>258</v>
      </c>
      <c r="B127" t="s">
        <v>412</v>
      </c>
      <c r="C127" t="s">
        <v>422</v>
      </c>
      <c r="D127" t="s">
        <v>356</v>
      </c>
      <c r="E127">
        <v>9.5</v>
      </c>
    </row>
    <row r="128" spans="1:5" x14ac:dyDescent="0.2">
      <c r="A128" t="s">
        <v>258</v>
      </c>
      <c r="B128" t="s">
        <v>413</v>
      </c>
      <c r="C128" t="s">
        <v>422</v>
      </c>
      <c r="D128" t="s">
        <v>356</v>
      </c>
      <c r="E128">
        <v>1000</v>
      </c>
    </row>
    <row r="129" spans="1:5" x14ac:dyDescent="0.2">
      <c r="A129" t="s">
        <v>258</v>
      </c>
      <c r="B129" t="s">
        <v>446</v>
      </c>
      <c r="C129" t="s">
        <v>422</v>
      </c>
      <c r="D129" t="s">
        <v>356</v>
      </c>
      <c r="E129">
        <v>80</v>
      </c>
    </row>
    <row r="130" spans="1:5" x14ac:dyDescent="0.2">
      <c r="A130" t="s">
        <v>350</v>
      </c>
      <c r="B130" t="s">
        <v>414</v>
      </c>
      <c r="C130" t="s">
        <v>422</v>
      </c>
      <c r="D130" t="s">
        <v>408</v>
      </c>
      <c r="E130">
        <v>100</v>
      </c>
    </row>
    <row r="131" spans="1:5" x14ac:dyDescent="0.2">
      <c r="A131" t="s">
        <v>350</v>
      </c>
      <c r="B131" t="s">
        <v>418</v>
      </c>
      <c r="C131" t="s">
        <v>422</v>
      </c>
      <c r="D131" t="s">
        <v>408</v>
      </c>
      <c r="E131">
        <v>3</v>
      </c>
    </row>
    <row r="132" spans="1:5" x14ac:dyDescent="0.2">
      <c r="A132" t="s">
        <v>351</v>
      </c>
      <c r="B132" t="s">
        <v>447</v>
      </c>
      <c r="C132" t="s">
        <v>422</v>
      </c>
      <c r="D132" t="s">
        <v>366</v>
      </c>
      <c r="E132">
        <v>67</v>
      </c>
    </row>
    <row r="133" spans="1:5" x14ac:dyDescent="0.2">
      <c r="A133" t="s">
        <v>351</v>
      </c>
      <c r="B133" t="s">
        <v>420</v>
      </c>
      <c r="C133" t="s">
        <v>422</v>
      </c>
      <c r="D133" t="s">
        <v>366</v>
      </c>
      <c r="E133">
        <v>23</v>
      </c>
    </row>
    <row r="134" spans="1:5" x14ac:dyDescent="0.2">
      <c r="A134" t="s">
        <v>171</v>
      </c>
      <c r="B134" t="s">
        <v>420</v>
      </c>
      <c r="C134" t="s">
        <v>422</v>
      </c>
      <c r="D134" t="s">
        <v>408</v>
      </c>
      <c r="E134">
        <v>8</v>
      </c>
    </row>
    <row r="135" spans="1:5" x14ac:dyDescent="0.2">
      <c r="A135" t="s">
        <v>49</v>
      </c>
      <c r="B135" t="s">
        <v>448</v>
      </c>
      <c r="C135" t="s">
        <v>422</v>
      </c>
      <c r="D135" t="s">
        <v>366</v>
      </c>
      <c r="E135">
        <v>5</v>
      </c>
    </row>
    <row r="136" spans="1:5" x14ac:dyDescent="0.2">
      <c r="A136" t="s">
        <v>342</v>
      </c>
      <c r="B136" t="s">
        <v>449</v>
      </c>
      <c r="C136" t="s">
        <v>422</v>
      </c>
      <c r="D136" t="s">
        <v>400</v>
      </c>
      <c r="E136">
        <v>2</v>
      </c>
    </row>
    <row r="137" spans="1:5" x14ac:dyDescent="0.2">
      <c r="A137" t="s">
        <v>51</v>
      </c>
      <c r="B137" t="s">
        <v>393</v>
      </c>
      <c r="C137" t="s">
        <v>422</v>
      </c>
      <c r="D137" t="s">
        <v>366</v>
      </c>
      <c r="E137">
        <v>126.5</v>
      </c>
    </row>
  </sheetData>
  <autoFilter ref="A24:E24" xr:uid="{6944FB66-D429-410C-93D9-1F35DD0535BB}"/>
  <pageMargins left="0.7" right="0.7" top="0.75" bottom="0.75" header="0.3" footer="0.3"/>
  <pageSetup paperSize="9" scale="5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175F5-1F41-471D-BB7A-71FF2153E269}">
  <sheetPr>
    <pageSetUpPr fitToPage="1"/>
  </sheetPr>
  <dimension ref="A1:G56"/>
  <sheetViews>
    <sheetView workbookViewId="0">
      <selection activeCell="I10" sqref="I10"/>
    </sheetView>
  </sheetViews>
  <sheetFormatPr defaultRowHeight="12.75" x14ac:dyDescent="0.2"/>
  <cols>
    <col min="1" max="1" width="35.140625" style="5" bestFit="1" customWidth="1"/>
    <col min="2" max="2" width="17.85546875" style="5" customWidth="1"/>
    <col min="3" max="3" width="18.28515625" style="5" customWidth="1"/>
    <col min="4" max="4" width="11.42578125" style="5" customWidth="1"/>
    <col min="5" max="5" width="12.7109375" style="5" customWidth="1"/>
    <col min="6" max="16384" width="9.140625" style="5"/>
  </cols>
  <sheetData>
    <row r="1" spans="1:7" ht="15.75" x14ac:dyDescent="0.25">
      <c r="A1" s="120" t="s">
        <v>345</v>
      </c>
    </row>
    <row r="2" spans="1:7" ht="38.25" x14ac:dyDescent="0.2">
      <c r="A2" s="176"/>
      <c r="B2" s="176" t="s">
        <v>484</v>
      </c>
      <c r="C2" s="176" t="s">
        <v>485</v>
      </c>
      <c r="D2" s="176" t="s">
        <v>486</v>
      </c>
      <c r="E2" s="176" t="s">
        <v>487</v>
      </c>
      <c r="F2" s="176" t="s">
        <v>488</v>
      </c>
      <c r="G2" s="176" t="s">
        <v>489</v>
      </c>
    </row>
    <row r="3" spans="1:7" x14ac:dyDescent="0.2">
      <c r="A3" s="156"/>
      <c r="B3" s="156" t="s">
        <v>14</v>
      </c>
      <c r="C3" s="156" t="s">
        <v>14</v>
      </c>
      <c r="D3" s="156" t="s">
        <v>14</v>
      </c>
      <c r="E3" s="156" t="s">
        <v>14</v>
      </c>
      <c r="F3" s="156" t="s">
        <v>14</v>
      </c>
      <c r="G3" s="156" t="s">
        <v>14</v>
      </c>
    </row>
    <row r="4" spans="1:7" x14ac:dyDescent="0.2">
      <c r="A4" s="156"/>
      <c r="B4" s="156" t="s">
        <v>110</v>
      </c>
      <c r="C4" s="156" t="s">
        <v>110</v>
      </c>
      <c r="D4" s="156" t="s">
        <v>110</v>
      </c>
      <c r="E4" s="156" t="s">
        <v>110</v>
      </c>
      <c r="F4" s="156" t="s">
        <v>110</v>
      </c>
      <c r="G4" s="156" t="s">
        <v>110</v>
      </c>
    </row>
    <row r="5" spans="1:7" x14ac:dyDescent="0.2">
      <c r="A5" s="5" t="s">
        <v>115</v>
      </c>
      <c r="B5" s="155">
        <v>6575.6210000000001</v>
      </c>
      <c r="C5" s="5">
        <v>634.97900000000004</v>
      </c>
      <c r="D5" s="5">
        <v>283</v>
      </c>
      <c r="E5" s="5">
        <v>27.327999999999999</v>
      </c>
      <c r="F5" s="155">
        <f>D5+B5</f>
        <v>6858.6210000000001</v>
      </c>
      <c r="G5" s="5">
        <f>E5+C5</f>
        <v>662.30700000000002</v>
      </c>
    </row>
    <row r="6" spans="1:7" x14ac:dyDescent="0.2">
      <c r="A6" s="5" t="s">
        <v>79</v>
      </c>
      <c r="B6" s="155">
        <v>3337.02</v>
      </c>
      <c r="C6" s="5">
        <v>324.18700000000001</v>
      </c>
      <c r="D6" s="5">
        <v>0</v>
      </c>
      <c r="E6" s="5">
        <v>0</v>
      </c>
      <c r="F6" s="155">
        <f t="shared" ref="F6:F28" si="0">D6+B6</f>
        <v>3337.02</v>
      </c>
      <c r="G6" s="5">
        <f t="shared" ref="G6:G28" si="1">E6+C6</f>
        <v>324.18700000000001</v>
      </c>
    </row>
    <row r="7" spans="1:7" x14ac:dyDescent="0.2">
      <c r="A7" s="5" t="s">
        <v>306</v>
      </c>
      <c r="B7" s="155">
        <v>1105</v>
      </c>
      <c r="C7" s="5">
        <v>0</v>
      </c>
      <c r="D7" s="5">
        <v>820</v>
      </c>
      <c r="E7" s="5">
        <v>0</v>
      </c>
      <c r="F7" s="155">
        <f t="shared" si="0"/>
        <v>1925</v>
      </c>
      <c r="G7" s="5">
        <f t="shared" si="1"/>
        <v>0</v>
      </c>
    </row>
    <row r="8" spans="1:7" x14ac:dyDescent="0.2">
      <c r="A8" s="5" t="s">
        <v>120</v>
      </c>
      <c r="B8" s="5">
        <v>983.88800000000003</v>
      </c>
      <c r="C8" s="5">
        <v>82.995999999999995</v>
      </c>
      <c r="D8" s="5">
        <v>155.75399999999999</v>
      </c>
      <c r="E8" s="5">
        <v>13.138999999999999</v>
      </c>
      <c r="F8" s="155">
        <f t="shared" si="0"/>
        <v>1139.6420000000001</v>
      </c>
      <c r="G8" s="5">
        <f t="shared" si="1"/>
        <v>96.134999999999991</v>
      </c>
    </row>
    <row r="9" spans="1:7" x14ac:dyDescent="0.2">
      <c r="A9" s="5" t="s">
        <v>307</v>
      </c>
      <c r="B9" s="5">
        <v>312</v>
      </c>
      <c r="C9" s="5">
        <v>0</v>
      </c>
      <c r="D9" s="5">
        <v>308.89999999999998</v>
      </c>
      <c r="E9" s="5">
        <v>0</v>
      </c>
      <c r="F9" s="155">
        <f t="shared" si="0"/>
        <v>620.9</v>
      </c>
      <c r="G9" s="5">
        <f t="shared" si="1"/>
        <v>0</v>
      </c>
    </row>
    <row r="10" spans="1:7" x14ac:dyDescent="0.2">
      <c r="A10" s="5" t="s">
        <v>121</v>
      </c>
      <c r="B10" s="5">
        <v>522.81200000000001</v>
      </c>
      <c r="C10" s="5">
        <v>48.094000000000001</v>
      </c>
      <c r="D10" s="5">
        <v>485</v>
      </c>
      <c r="E10" s="5">
        <v>44.615000000000002</v>
      </c>
      <c r="F10" s="155">
        <f t="shared" si="0"/>
        <v>1007.812</v>
      </c>
      <c r="G10" s="5">
        <f t="shared" si="1"/>
        <v>92.709000000000003</v>
      </c>
    </row>
    <row r="11" spans="1:7" x14ac:dyDescent="0.2">
      <c r="A11" s="5" t="s">
        <v>308</v>
      </c>
      <c r="B11" s="155">
        <v>2509.9059999999999</v>
      </c>
      <c r="C11" s="5">
        <v>243.834</v>
      </c>
      <c r="D11" s="5">
        <v>0</v>
      </c>
      <c r="E11" s="5">
        <v>0</v>
      </c>
      <c r="F11" s="155">
        <f t="shared" si="0"/>
        <v>2509.9059999999999</v>
      </c>
      <c r="G11" s="5">
        <f t="shared" si="1"/>
        <v>243.834</v>
      </c>
    </row>
    <row r="12" spans="1:7" x14ac:dyDescent="0.2">
      <c r="A12" s="5" t="s">
        <v>309</v>
      </c>
      <c r="B12" s="5">
        <v>208.83199999999999</v>
      </c>
      <c r="C12" s="5">
        <v>0.28399999999999997</v>
      </c>
      <c r="D12" s="5">
        <v>0</v>
      </c>
      <c r="E12" s="5">
        <v>0</v>
      </c>
      <c r="F12" s="155">
        <f t="shared" si="0"/>
        <v>208.83199999999999</v>
      </c>
      <c r="G12" s="5">
        <f t="shared" si="1"/>
        <v>0.28399999999999997</v>
      </c>
    </row>
    <row r="13" spans="1:7" x14ac:dyDescent="0.2">
      <c r="A13" s="5" t="s">
        <v>310</v>
      </c>
      <c r="B13" s="5">
        <v>68.563999999999993</v>
      </c>
      <c r="C13" s="5">
        <v>2.7E-2</v>
      </c>
      <c r="D13" s="5">
        <v>79.403999999999996</v>
      </c>
      <c r="E13" s="5">
        <v>3.1E-2</v>
      </c>
      <c r="F13" s="155">
        <f t="shared" si="0"/>
        <v>147.96799999999999</v>
      </c>
      <c r="G13" s="5">
        <f t="shared" si="1"/>
        <v>5.7999999999999996E-2</v>
      </c>
    </row>
    <row r="14" spans="1:7" x14ac:dyDescent="0.2">
      <c r="A14" s="5" t="s">
        <v>32</v>
      </c>
      <c r="B14" s="5">
        <v>542.93799999999999</v>
      </c>
      <c r="C14" s="5">
        <v>47.999000000000002</v>
      </c>
      <c r="D14" s="5">
        <v>0</v>
      </c>
      <c r="E14" s="5">
        <v>0</v>
      </c>
      <c r="F14" s="155">
        <f t="shared" si="0"/>
        <v>542.93799999999999</v>
      </c>
      <c r="G14" s="5">
        <f t="shared" si="1"/>
        <v>47.999000000000002</v>
      </c>
    </row>
    <row r="15" spans="1:7" x14ac:dyDescent="0.2">
      <c r="A15" s="5" t="s">
        <v>311</v>
      </c>
      <c r="B15" s="5">
        <v>311.05799999999999</v>
      </c>
      <c r="C15" s="5">
        <v>3.226</v>
      </c>
      <c r="D15" s="5">
        <v>74.313999999999993</v>
      </c>
      <c r="E15" s="5">
        <v>0.77100000000000002</v>
      </c>
      <c r="F15" s="155">
        <f t="shared" si="0"/>
        <v>385.37199999999996</v>
      </c>
      <c r="G15" s="5">
        <f t="shared" si="1"/>
        <v>3.9969999999999999</v>
      </c>
    </row>
    <row r="16" spans="1:7" x14ac:dyDescent="0.2">
      <c r="A16" s="5" t="s">
        <v>312</v>
      </c>
      <c r="B16" s="5">
        <v>72.561999999999998</v>
      </c>
      <c r="C16" s="5">
        <v>7.0279999999999996</v>
      </c>
      <c r="D16" s="5">
        <v>0</v>
      </c>
      <c r="E16" s="5">
        <v>0</v>
      </c>
      <c r="F16" s="155">
        <f t="shared" si="0"/>
        <v>72.561999999999998</v>
      </c>
      <c r="G16" s="5">
        <f t="shared" si="1"/>
        <v>7.0279999999999996</v>
      </c>
    </row>
    <row r="17" spans="1:7" x14ac:dyDescent="0.2">
      <c r="A17" s="5" t="s">
        <v>313</v>
      </c>
      <c r="B17" s="5">
        <v>82.552000000000007</v>
      </c>
      <c r="C17" s="5">
        <v>8.0039999999999996</v>
      </c>
      <c r="D17" s="5">
        <v>19.341999999999999</v>
      </c>
      <c r="E17" s="5">
        <v>1.875</v>
      </c>
      <c r="F17" s="155">
        <f t="shared" si="0"/>
        <v>101.89400000000001</v>
      </c>
      <c r="G17" s="5">
        <f t="shared" si="1"/>
        <v>9.8789999999999996</v>
      </c>
    </row>
    <row r="18" spans="1:7" x14ac:dyDescent="0.2">
      <c r="A18" s="5" t="s">
        <v>314</v>
      </c>
      <c r="B18" s="5">
        <v>90.855999999999995</v>
      </c>
      <c r="C18" s="5">
        <v>6.7880000000000003</v>
      </c>
      <c r="D18" s="5">
        <v>0</v>
      </c>
      <c r="E18" s="5">
        <v>0</v>
      </c>
      <c r="F18" s="155">
        <f t="shared" si="0"/>
        <v>90.855999999999995</v>
      </c>
      <c r="G18" s="5">
        <f t="shared" si="1"/>
        <v>6.7880000000000003</v>
      </c>
    </row>
    <row r="19" spans="1:7" x14ac:dyDescent="0.2">
      <c r="A19" s="5" t="s">
        <v>130</v>
      </c>
      <c r="B19" s="5">
        <v>87.674000000000007</v>
      </c>
      <c r="C19" s="5">
        <v>0.55400000000000005</v>
      </c>
      <c r="D19" s="5">
        <v>2.19</v>
      </c>
      <c r="E19" s="5">
        <v>1.4E-2</v>
      </c>
      <c r="F19" s="155">
        <f t="shared" si="0"/>
        <v>89.864000000000004</v>
      </c>
      <c r="G19" s="5">
        <f t="shared" si="1"/>
        <v>0.56800000000000006</v>
      </c>
    </row>
    <row r="20" spans="1:7" x14ac:dyDescent="0.2">
      <c r="A20" s="5" t="s">
        <v>315</v>
      </c>
      <c r="B20" s="5">
        <v>20</v>
      </c>
      <c r="C20" s="5">
        <v>0</v>
      </c>
      <c r="D20" s="5">
        <v>0</v>
      </c>
      <c r="E20" s="5">
        <v>0</v>
      </c>
      <c r="F20" s="155">
        <f t="shared" si="0"/>
        <v>20</v>
      </c>
      <c r="G20" s="5">
        <f t="shared" si="1"/>
        <v>0</v>
      </c>
    </row>
    <row r="21" spans="1:7" x14ac:dyDescent="0.2">
      <c r="A21" s="5" t="s">
        <v>316</v>
      </c>
      <c r="B21" s="5">
        <v>2</v>
      </c>
      <c r="C21" s="5">
        <v>0</v>
      </c>
      <c r="D21" s="5">
        <v>0</v>
      </c>
      <c r="E21" s="5">
        <v>0</v>
      </c>
      <c r="F21" s="155">
        <f t="shared" si="0"/>
        <v>2</v>
      </c>
      <c r="G21" s="5">
        <f t="shared" si="1"/>
        <v>0</v>
      </c>
    </row>
    <row r="22" spans="1:7" x14ac:dyDescent="0.2">
      <c r="A22" s="5" t="s">
        <v>317</v>
      </c>
      <c r="B22" s="5">
        <v>21</v>
      </c>
      <c r="C22" s="5">
        <v>0</v>
      </c>
      <c r="D22" s="5">
        <v>14.4</v>
      </c>
      <c r="E22" s="5">
        <v>0</v>
      </c>
      <c r="F22" s="155">
        <f t="shared" si="0"/>
        <v>35.4</v>
      </c>
      <c r="G22" s="5">
        <f t="shared" si="1"/>
        <v>0</v>
      </c>
    </row>
    <row r="23" spans="1:7" x14ac:dyDescent="0.2">
      <c r="A23" s="5" t="s">
        <v>128</v>
      </c>
      <c r="B23" s="5">
        <v>3.819</v>
      </c>
      <c r="C23" s="5">
        <v>1E-3</v>
      </c>
      <c r="D23" s="5">
        <v>0</v>
      </c>
      <c r="E23" s="5">
        <v>0</v>
      </c>
      <c r="F23" s="155">
        <f t="shared" si="0"/>
        <v>3.819</v>
      </c>
      <c r="G23" s="5">
        <f t="shared" si="1"/>
        <v>1E-3</v>
      </c>
    </row>
    <row r="24" spans="1:7" x14ac:dyDescent="0.2">
      <c r="A24" s="5" t="s">
        <v>129</v>
      </c>
      <c r="B24" s="5">
        <v>34.384999999999998</v>
      </c>
      <c r="C24" s="5">
        <v>0.217</v>
      </c>
      <c r="D24" s="5">
        <v>0</v>
      </c>
      <c r="E24" s="5">
        <v>0</v>
      </c>
      <c r="F24" s="155">
        <f t="shared" si="0"/>
        <v>34.384999999999998</v>
      </c>
      <c r="G24" s="5">
        <f t="shared" si="1"/>
        <v>0.217</v>
      </c>
    </row>
    <row r="25" spans="1:7" x14ac:dyDescent="0.2">
      <c r="A25" s="5" t="s">
        <v>318</v>
      </c>
      <c r="C25" s="5">
        <v>1.1479999999999999</v>
      </c>
      <c r="E25" s="5">
        <v>0</v>
      </c>
      <c r="F25" s="155">
        <f t="shared" si="0"/>
        <v>0</v>
      </c>
      <c r="G25" s="5">
        <f t="shared" si="1"/>
        <v>1.1479999999999999</v>
      </c>
    </row>
    <row r="26" spans="1:7" x14ac:dyDescent="0.2">
      <c r="A26" s="5" t="s">
        <v>319</v>
      </c>
      <c r="B26" s="5">
        <v>84.480999999999995</v>
      </c>
      <c r="C26" s="5">
        <v>7.7709999999999999</v>
      </c>
      <c r="D26" s="5">
        <v>0</v>
      </c>
      <c r="E26" s="5">
        <v>0</v>
      </c>
      <c r="F26" s="155">
        <f t="shared" si="0"/>
        <v>84.480999999999995</v>
      </c>
      <c r="G26" s="5">
        <f t="shared" si="1"/>
        <v>7.7709999999999999</v>
      </c>
    </row>
    <row r="27" spans="1:7" x14ac:dyDescent="0.2">
      <c r="A27" s="5" t="s">
        <v>118</v>
      </c>
      <c r="B27" s="155">
        <v>-3029</v>
      </c>
      <c r="C27" s="5">
        <v>-294.26299999999998</v>
      </c>
      <c r="D27" s="5">
        <v>0</v>
      </c>
      <c r="E27" s="5">
        <v>0</v>
      </c>
      <c r="F27" s="155">
        <f t="shared" si="0"/>
        <v>-3029</v>
      </c>
      <c r="G27" s="5">
        <f t="shared" si="1"/>
        <v>-294.26299999999998</v>
      </c>
    </row>
    <row r="28" spans="1:7" x14ac:dyDescent="0.2">
      <c r="A28" s="5" t="s">
        <v>290</v>
      </c>
      <c r="B28" s="5">
        <v>275</v>
      </c>
      <c r="C28" s="5">
        <v>0</v>
      </c>
      <c r="D28" s="5">
        <v>-650</v>
      </c>
      <c r="E28" s="5">
        <v>0</v>
      </c>
      <c r="F28" s="155">
        <f t="shared" si="0"/>
        <v>-375</v>
      </c>
      <c r="G28" s="5">
        <f t="shared" si="1"/>
        <v>0</v>
      </c>
    </row>
    <row r="30" spans="1:7" x14ac:dyDescent="0.2">
      <c r="A30" s="157" t="s">
        <v>320</v>
      </c>
    </row>
    <row r="31" spans="1:7" x14ac:dyDescent="0.2">
      <c r="A31" s="5" t="s">
        <v>321</v>
      </c>
      <c r="B31" s="5">
        <v>1.8</v>
      </c>
      <c r="C31" s="5">
        <v>0</v>
      </c>
      <c r="D31" s="5">
        <v>0</v>
      </c>
      <c r="E31" s="5">
        <v>0</v>
      </c>
      <c r="F31" s="155">
        <f>D31+B31</f>
        <v>1.8</v>
      </c>
      <c r="G31" s="5">
        <f>E31+C31</f>
        <v>0</v>
      </c>
    </row>
    <row r="32" spans="1:7" x14ac:dyDescent="0.2">
      <c r="A32" s="5" t="s">
        <v>322</v>
      </c>
      <c r="B32" s="5">
        <v>1.0980000000000001</v>
      </c>
      <c r="C32" s="5">
        <v>0</v>
      </c>
      <c r="D32" s="5">
        <v>0</v>
      </c>
      <c r="E32" s="5">
        <v>0</v>
      </c>
      <c r="F32" s="155">
        <f t="shared" ref="F32:F54" si="2">D32+B32</f>
        <v>1.0980000000000001</v>
      </c>
      <c r="G32" s="5">
        <f t="shared" ref="G32:G54" si="3">E32+C32</f>
        <v>0</v>
      </c>
    </row>
    <row r="33" spans="1:7" x14ac:dyDescent="0.2">
      <c r="A33" s="5" t="s">
        <v>132</v>
      </c>
      <c r="B33" s="5">
        <v>2.35</v>
      </c>
      <c r="C33" s="5">
        <v>0.216</v>
      </c>
      <c r="D33" s="5">
        <v>0</v>
      </c>
      <c r="E33" s="5">
        <v>0</v>
      </c>
      <c r="F33" s="155">
        <f t="shared" si="2"/>
        <v>2.35</v>
      </c>
      <c r="G33" s="5">
        <f t="shared" si="3"/>
        <v>0.216</v>
      </c>
    </row>
    <row r="34" spans="1:7" x14ac:dyDescent="0.2">
      <c r="A34" s="5" t="s">
        <v>323</v>
      </c>
      <c r="B34" s="5">
        <v>4.8040000000000003</v>
      </c>
      <c r="C34" s="5">
        <v>0.46700000000000003</v>
      </c>
      <c r="D34" s="5">
        <v>0</v>
      </c>
      <c r="E34" s="5">
        <v>0</v>
      </c>
      <c r="F34" s="155">
        <f t="shared" si="2"/>
        <v>4.8040000000000003</v>
      </c>
      <c r="G34" s="5">
        <f t="shared" si="3"/>
        <v>0.46700000000000003</v>
      </c>
    </row>
    <row r="35" spans="1:7" x14ac:dyDescent="0.2">
      <c r="A35" s="5" t="s">
        <v>324</v>
      </c>
      <c r="B35" s="5">
        <v>7.17</v>
      </c>
      <c r="C35" s="5">
        <v>0</v>
      </c>
      <c r="D35" s="5">
        <v>0</v>
      </c>
      <c r="E35" s="5">
        <v>0</v>
      </c>
      <c r="F35" s="155">
        <f t="shared" si="2"/>
        <v>7.17</v>
      </c>
      <c r="G35" s="5">
        <f t="shared" si="3"/>
        <v>0</v>
      </c>
    </row>
    <row r="36" spans="1:7" x14ac:dyDescent="0.2">
      <c r="A36" s="5" t="s">
        <v>325</v>
      </c>
      <c r="B36" s="5">
        <v>2.27</v>
      </c>
      <c r="C36" s="5">
        <v>0.20899999999999999</v>
      </c>
      <c r="D36" s="5">
        <v>0</v>
      </c>
      <c r="E36" s="5">
        <v>0</v>
      </c>
      <c r="F36" s="155">
        <f t="shared" si="2"/>
        <v>2.27</v>
      </c>
      <c r="G36" s="5">
        <f t="shared" si="3"/>
        <v>0.20899999999999999</v>
      </c>
    </row>
    <row r="37" spans="1:7" x14ac:dyDescent="0.2">
      <c r="A37" s="5" t="s">
        <v>326</v>
      </c>
      <c r="B37" s="5">
        <v>149.87100000000001</v>
      </c>
      <c r="C37" s="5">
        <v>0</v>
      </c>
      <c r="D37" s="5">
        <v>0</v>
      </c>
      <c r="E37" s="5">
        <v>0</v>
      </c>
      <c r="F37" s="155">
        <f t="shared" si="2"/>
        <v>149.87100000000001</v>
      </c>
      <c r="G37" s="5">
        <f t="shared" si="3"/>
        <v>0</v>
      </c>
    </row>
    <row r="38" spans="1:7" x14ac:dyDescent="0.2">
      <c r="A38" s="5" t="s">
        <v>327</v>
      </c>
      <c r="B38" s="5">
        <v>2.2650000000000001</v>
      </c>
      <c r="C38" s="5">
        <v>0.22</v>
      </c>
      <c r="D38" s="5">
        <v>0</v>
      </c>
      <c r="E38" s="5">
        <v>0</v>
      </c>
      <c r="F38" s="155">
        <f t="shared" si="2"/>
        <v>2.2650000000000001</v>
      </c>
      <c r="G38" s="5">
        <f t="shared" si="3"/>
        <v>0.22</v>
      </c>
    </row>
    <row r="39" spans="1:7" x14ac:dyDescent="0.2">
      <c r="A39" s="5" t="s">
        <v>328</v>
      </c>
      <c r="B39" s="5">
        <v>0.32300000000000001</v>
      </c>
      <c r="C39" s="5">
        <v>3.1E-2</v>
      </c>
      <c r="D39" s="5">
        <v>0</v>
      </c>
      <c r="E39" s="5">
        <v>0</v>
      </c>
      <c r="F39" s="155">
        <f t="shared" si="2"/>
        <v>0.32300000000000001</v>
      </c>
      <c r="G39" s="5">
        <f t="shared" si="3"/>
        <v>3.1E-2</v>
      </c>
    </row>
    <row r="40" spans="1:7" x14ac:dyDescent="0.2">
      <c r="A40" s="5" t="s">
        <v>329</v>
      </c>
      <c r="B40" s="5">
        <v>0.192</v>
      </c>
      <c r="C40" s="5">
        <v>0</v>
      </c>
      <c r="D40" s="5">
        <v>0</v>
      </c>
      <c r="E40" s="5">
        <v>0</v>
      </c>
      <c r="F40" s="155">
        <f t="shared" si="2"/>
        <v>0.192</v>
      </c>
      <c r="G40" s="5">
        <f t="shared" si="3"/>
        <v>0</v>
      </c>
    </row>
    <row r="41" spans="1:7" x14ac:dyDescent="0.2">
      <c r="A41" s="5" t="s">
        <v>330</v>
      </c>
      <c r="B41" s="5">
        <v>9.2999999999999999E-2</v>
      </c>
      <c r="C41" s="5">
        <v>0</v>
      </c>
      <c r="D41" s="5">
        <v>0</v>
      </c>
      <c r="E41" s="5">
        <v>0</v>
      </c>
      <c r="F41" s="155">
        <f t="shared" si="2"/>
        <v>9.2999999999999999E-2</v>
      </c>
      <c r="G41" s="5">
        <f t="shared" si="3"/>
        <v>0</v>
      </c>
    </row>
    <row r="42" spans="1:7" x14ac:dyDescent="0.2">
      <c r="A42" s="5" t="s">
        <v>331</v>
      </c>
      <c r="B42" s="5">
        <v>0.40100000000000002</v>
      </c>
      <c r="C42" s="5">
        <v>0</v>
      </c>
      <c r="D42" s="5">
        <v>0</v>
      </c>
      <c r="E42" s="5">
        <v>0</v>
      </c>
      <c r="F42" s="155">
        <f t="shared" si="2"/>
        <v>0.40100000000000002</v>
      </c>
      <c r="G42" s="5">
        <f t="shared" si="3"/>
        <v>0</v>
      </c>
    </row>
    <row r="43" spans="1:7" x14ac:dyDescent="0.2">
      <c r="A43" s="5" t="s">
        <v>332</v>
      </c>
      <c r="B43" s="5">
        <v>-36.1</v>
      </c>
      <c r="C43" s="5">
        <v>0</v>
      </c>
      <c r="D43" s="5">
        <v>0</v>
      </c>
      <c r="E43" s="5">
        <v>0</v>
      </c>
      <c r="F43" s="155">
        <f t="shared" si="2"/>
        <v>-36.1</v>
      </c>
      <c r="G43" s="5">
        <f t="shared" si="3"/>
        <v>0</v>
      </c>
    </row>
    <row r="44" spans="1:7" x14ac:dyDescent="0.2">
      <c r="A44" s="5" t="s">
        <v>333</v>
      </c>
      <c r="B44" s="5">
        <v>-18.806000000000001</v>
      </c>
      <c r="C44" s="5">
        <v>0</v>
      </c>
      <c r="D44" s="5">
        <v>0</v>
      </c>
      <c r="E44" s="5">
        <v>0</v>
      </c>
      <c r="F44" s="155">
        <f t="shared" si="2"/>
        <v>-18.806000000000001</v>
      </c>
      <c r="G44" s="5">
        <f t="shared" si="3"/>
        <v>0</v>
      </c>
    </row>
    <row r="45" spans="1:7" x14ac:dyDescent="0.2">
      <c r="A45" s="5" t="s">
        <v>334</v>
      </c>
      <c r="B45" s="5">
        <v>1.1000000000000001</v>
      </c>
      <c r="C45" s="5">
        <v>0</v>
      </c>
      <c r="D45" s="5">
        <v>0</v>
      </c>
      <c r="E45" s="5">
        <v>0</v>
      </c>
      <c r="F45" s="155">
        <f t="shared" si="2"/>
        <v>1.1000000000000001</v>
      </c>
      <c r="G45" s="5">
        <f t="shared" si="3"/>
        <v>0</v>
      </c>
    </row>
    <row r="46" spans="1:7" x14ac:dyDescent="0.2">
      <c r="A46" s="5" t="s">
        <v>335</v>
      </c>
      <c r="B46" s="5">
        <v>3.6360000000000001</v>
      </c>
      <c r="C46" s="5">
        <v>0</v>
      </c>
      <c r="D46" s="5">
        <v>0</v>
      </c>
      <c r="E46" s="5">
        <v>0</v>
      </c>
      <c r="F46" s="155">
        <f t="shared" si="2"/>
        <v>3.6360000000000001</v>
      </c>
      <c r="G46" s="5">
        <f t="shared" si="3"/>
        <v>0</v>
      </c>
    </row>
    <row r="47" spans="1:7" x14ac:dyDescent="0.2">
      <c r="A47" s="5" t="s">
        <v>336</v>
      </c>
      <c r="B47" s="5">
        <v>0.28799999999999998</v>
      </c>
      <c r="C47" s="5">
        <v>0</v>
      </c>
      <c r="D47" s="5">
        <v>0</v>
      </c>
      <c r="E47" s="5">
        <v>0</v>
      </c>
      <c r="F47" s="155">
        <f t="shared" si="2"/>
        <v>0.28799999999999998</v>
      </c>
      <c r="G47" s="5">
        <f t="shared" si="3"/>
        <v>0</v>
      </c>
    </row>
    <row r="48" spans="1:7" x14ac:dyDescent="0.2">
      <c r="A48" s="5" t="s">
        <v>337</v>
      </c>
      <c r="B48" s="5">
        <v>5.1999999999999998E-2</v>
      </c>
      <c r="C48" s="5">
        <v>5.0000000000000001E-3</v>
      </c>
      <c r="D48" s="5">
        <v>0</v>
      </c>
      <c r="E48" s="5">
        <v>0</v>
      </c>
      <c r="F48" s="155">
        <f t="shared" si="2"/>
        <v>5.1999999999999998E-2</v>
      </c>
      <c r="G48" s="5">
        <f t="shared" si="3"/>
        <v>5.0000000000000001E-3</v>
      </c>
    </row>
    <row r="49" spans="1:7" x14ac:dyDescent="0.2">
      <c r="A49" s="5" t="s">
        <v>338</v>
      </c>
      <c r="B49" s="5">
        <v>1.8</v>
      </c>
      <c r="C49" s="5">
        <v>0</v>
      </c>
      <c r="D49" s="5">
        <v>2.1</v>
      </c>
      <c r="E49" s="5">
        <v>0</v>
      </c>
      <c r="F49" s="155">
        <f t="shared" si="2"/>
        <v>3.9000000000000004</v>
      </c>
      <c r="G49" s="5">
        <f t="shared" si="3"/>
        <v>0</v>
      </c>
    </row>
    <row r="50" spans="1:7" x14ac:dyDescent="0.2">
      <c r="A50" s="5" t="s">
        <v>339</v>
      </c>
      <c r="B50" s="5">
        <v>0</v>
      </c>
      <c r="C50" s="5">
        <v>0</v>
      </c>
      <c r="D50" s="5">
        <v>0</v>
      </c>
      <c r="E50" s="5">
        <v>0</v>
      </c>
      <c r="F50" s="155">
        <f t="shared" si="2"/>
        <v>0</v>
      </c>
      <c r="G50" s="5">
        <f t="shared" si="3"/>
        <v>0</v>
      </c>
    </row>
    <row r="51" spans="1:7" x14ac:dyDescent="0.2">
      <c r="A51" s="5" t="s">
        <v>340</v>
      </c>
      <c r="B51" s="5">
        <v>0</v>
      </c>
      <c r="C51" s="5">
        <v>0</v>
      </c>
      <c r="D51" s="5">
        <v>0</v>
      </c>
      <c r="E51" s="5">
        <v>0</v>
      </c>
      <c r="F51" s="155">
        <f t="shared" si="2"/>
        <v>0</v>
      </c>
      <c r="G51" s="5">
        <f t="shared" si="3"/>
        <v>0</v>
      </c>
    </row>
    <row r="52" spans="1:7" x14ac:dyDescent="0.2">
      <c r="A52" s="5" t="s">
        <v>341</v>
      </c>
      <c r="B52" s="5">
        <v>0</v>
      </c>
      <c r="C52" s="5">
        <v>0</v>
      </c>
      <c r="D52" s="5">
        <v>0</v>
      </c>
      <c r="E52" s="5">
        <v>0</v>
      </c>
      <c r="F52" s="155">
        <f t="shared" si="2"/>
        <v>0</v>
      </c>
      <c r="G52" s="5">
        <f t="shared" si="3"/>
        <v>0</v>
      </c>
    </row>
    <row r="53" spans="1:7" x14ac:dyDescent="0.2">
      <c r="A53" s="5" t="s">
        <v>342</v>
      </c>
      <c r="B53" s="5">
        <v>0</v>
      </c>
      <c r="C53" s="5">
        <v>0</v>
      </c>
      <c r="D53" s="5">
        <v>1.3</v>
      </c>
      <c r="E53" s="5">
        <v>0</v>
      </c>
      <c r="F53" s="155">
        <f t="shared" si="2"/>
        <v>1.3</v>
      </c>
      <c r="G53" s="5">
        <f t="shared" si="3"/>
        <v>0</v>
      </c>
    </row>
    <row r="54" spans="1:7" x14ac:dyDescent="0.2">
      <c r="A54" s="5" t="s">
        <v>343</v>
      </c>
      <c r="B54" s="5">
        <v>0</v>
      </c>
      <c r="C54" s="5">
        <v>0</v>
      </c>
      <c r="D54" s="5">
        <v>0</v>
      </c>
      <c r="E54" s="5">
        <v>0</v>
      </c>
      <c r="F54" s="155">
        <f t="shared" si="2"/>
        <v>0</v>
      </c>
      <c r="G54" s="5">
        <f t="shared" si="3"/>
        <v>0</v>
      </c>
    </row>
    <row r="55" spans="1:7" x14ac:dyDescent="0.2">
      <c r="F55" s="155"/>
      <c r="G55" s="5">
        <f>E55+C55</f>
        <v>0</v>
      </c>
    </row>
    <row r="56" spans="1:7" x14ac:dyDescent="0.2">
      <c r="A56" s="157" t="s">
        <v>344</v>
      </c>
      <c r="B56" s="157"/>
      <c r="C56" s="158">
        <v>1122.873</v>
      </c>
      <c r="D56" s="157"/>
      <c r="E56" s="157">
        <v>87.772999999999996</v>
      </c>
      <c r="F56" s="158"/>
      <c r="G56" s="158">
        <f t="shared" ref="G56" si="4">E56+C56</f>
        <v>1210.646</v>
      </c>
    </row>
  </sheetData>
  <pageMargins left="0.7" right="0.7" top="0.75" bottom="0.75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31"/>
  <sheetViews>
    <sheetView workbookViewId="0">
      <selection activeCell="B4" sqref="B4"/>
    </sheetView>
  </sheetViews>
  <sheetFormatPr defaultColWidth="8.85546875" defaultRowHeight="12.75" x14ac:dyDescent="0.2"/>
  <cols>
    <col min="1" max="1" width="5.7109375" style="85" customWidth="1"/>
    <col min="2" max="2" width="48.85546875" style="86" customWidth="1"/>
    <col min="3" max="3" width="10.140625" style="87" bestFit="1" customWidth="1"/>
    <col min="4" max="4" width="10.5703125" style="87" customWidth="1"/>
    <col min="5" max="5" width="2.140625" style="86" customWidth="1"/>
    <col min="6" max="6" width="11.7109375" style="88" customWidth="1"/>
    <col min="7" max="7" width="12.28515625" style="88" customWidth="1"/>
    <col min="8" max="8" width="12" style="88" customWidth="1"/>
    <col min="9" max="9" width="2.5703125" style="86" customWidth="1"/>
    <col min="10" max="10" width="13.42578125" style="86" customWidth="1"/>
    <col min="11" max="11" width="10.7109375" style="86" customWidth="1"/>
    <col min="12" max="12" width="11" style="86" customWidth="1"/>
    <col min="13" max="13" width="11.5703125" style="86" customWidth="1"/>
    <col min="14" max="16384" width="8.85546875" style="86"/>
  </cols>
  <sheetData>
    <row r="1" spans="1:13" ht="15.75" x14ac:dyDescent="0.2">
      <c r="A1" s="78" t="s">
        <v>303</v>
      </c>
    </row>
    <row r="2" spans="1:13" s="1" customFormat="1" ht="36" customHeight="1" x14ac:dyDescent="0.2">
      <c r="A2" s="76"/>
      <c r="B2" s="76" t="s">
        <v>0</v>
      </c>
      <c r="C2" s="75" t="s">
        <v>47</v>
      </c>
      <c r="D2" s="75" t="s">
        <v>15</v>
      </c>
      <c r="E2" s="75"/>
      <c r="F2" s="181" t="s">
        <v>491</v>
      </c>
      <c r="G2" s="181" t="s">
        <v>491</v>
      </c>
      <c r="H2" s="181" t="s">
        <v>491</v>
      </c>
      <c r="I2" s="76"/>
      <c r="J2" s="180" t="s">
        <v>508</v>
      </c>
      <c r="K2" s="180" t="s">
        <v>495</v>
      </c>
      <c r="L2" s="180" t="s">
        <v>496</v>
      </c>
      <c r="M2" s="180" t="s">
        <v>497</v>
      </c>
    </row>
    <row r="3" spans="1:13" ht="15.75" x14ac:dyDescent="0.2">
      <c r="A3" s="78" t="s">
        <v>63</v>
      </c>
      <c r="B3" s="89"/>
      <c r="C3" s="90"/>
      <c r="J3" s="91"/>
      <c r="K3" s="92"/>
      <c r="L3" s="92"/>
      <c r="M3" s="92"/>
    </row>
    <row r="4" spans="1:13" ht="25.5" x14ac:dyDescent="0.2">
      <c r="B4" s="89" t="s">
        <v>230</v>
      </c>
      <c r="C4" s="90" t="s">
        <v>63</v>
      </c>
      <c r="D4" s="87" t="s">
        <v>2</v>
      </c>
      <c r="F4" s="88">
        <v>0</v>
      </c>
      <c r="G4" s="88">
        <v>273</v>
      </c>
      <c r="J4" s="91">
        <v>9.7500000000000003E-2</v>
      </c>
      <c r="K4" s="92">
        <v>0</v>
      </c>
      <c r="L4" s="92">
        <v>26.6175</v>
      </c>
      <c r="M4" s="92"/>
    </row>
    <row r="5" spans="1:13" ht="25.5" x14ac:dyDescent="0.2">
      <c r="B5" s="89" t="s">
        <v>231</v>
      </c>
      <c r="C5" s="90" t="s">
        <v>63</v>
      </c>
      <c r="D5" s="87" t="s">
        <v>2</v>
      </c>
      <c r="F5" s="88">
        <v>0</v>
      </c>
      <c r="G5" s="88">
        <v>167</v>
      </c>
      <c r="J5" s="91">
        <v>9.7500000000000003E-2</v>
      </c>
      <c r="K5" s="92">
        <v>0</v>
      </c>
      <c r="L5" s="92">
        <v>16.282499999999999</v>
      </c>
      <c r="M5" s="92"/>
    </row>
    <row r="6" spans="1:13" ht="25.5" x14ac:dyDescent="0.2">
      <c r="B6" s="89" t="s">
        <v>232</v>
      </c>
      <c r="C6" s="90" t="s">
        <v>63</v>
      </c>
      <c r="D6" s="87" t="s">
        <v>2</v>
      </c>
      <c r="F6" s="88">
        <v>471.12299999999999</v>
      </c>
      <c r="G6" s="88">
        <v>37.622999999999998</v>
      </c>
      <c r="J6" s="91">
        <v>9.7500000000000003E-2</v>
      </c>
      <c r="K6" s="92">
        <v>45.934492499999998</v>
      </c>
      <c r="L6" s="92">
        <v>3.6682424999999999</v>
      </c>
      <c r="M6" s="92"/>
    </row>
    <row r="7" spans="1:13" ht="25.5" x14ac:dyDescent="0.2">
      <c r="B7" s="89" t="s">
        <v>233</v>
      </c>
      <c r="C7" s="90" t="s">
        <v>63</v>
      </c>
      <c r="D7" s="87" t="s">
        <v>2</v>
      </c>
      <c r="F7" s="88">
        <v>186</v>
      </c>
      <c r="G7" s="88">
        <v>129</v>
      </c>
      <c r="J7" s="91">
        <v>9.7500000000000003E-2</v>
      </c>
      <c r="K7" s="92">
        <v>18.135000000000002</v>
      </c>
      <c r="L7" s="92">
        <v>12.577500000000001</v>
      </c>
      <c r="M7" s="92"/>
    </row>
    <row r="8" spans="1:13" x14ac:dyDescent="0.2">
      <c r="B8" s="89"/>
      <c r="C8" s="90"/>
      <c r="J8" s="91"/>
      <c r="K8" s="92"/>
      <c r="L8" s="92"/>
      <c r="M8" s="92"/>
    </row>
    <row r="9" spans="1:13" ht="15.75" x14ac:dyDescent="0.2">
      <c r="A9" s="78" t="s">
        <v>234</v>
      </c>
      <c r="B9" s="89"/>
      <c r="C9" s="90"/>
      <c r="J9" s="91"/>
      <c r="K9" s="92"/>
      <c r="L9" s="92"/>
      <c r="M9" s="92"/>
    </row>
    <row r="10" spans="1:13" x14ac:dyDescent="0.2">
      <c r="B10" s="89" t="s">
        <v>235</v>
      </c>
      <c r="C10" s="90" t="s">
        <v>236</v>
      </c>
      <c r="D10" s="87" t="s">
        <v>2</v>
      </c>
      <c r="F10" s="88">
        <v>0</v>
      </c>
      <c r="G10" s="88">
        <v>6181</v>
      </c>
      <c r="J10" s="91">
        <v>9.7500000000000003E-2</v>
      </c>
      <c r="K10" s="92">
        <v>0</v>
      </c>
      <c r="L10" s="92">
        <v>602.64750000000004</v>
      </c>
      <c r="M10" s="92"/>
    </row>
    <row r="11" spans="1:13" s="97" customFormat="1" ht="25.5" x14ac:dyDescent="0.2">
      <c r="A11" s="93"/>
      <c r="B11" s="94" t="s">
        <v>237</v>
      </c>
      <c r="C11" s="95" t="s">
        <v>236</v>
      </c>
      <c r="D11" s="96" t="s">
        <v>2</v>
      </c>
      <c r="F11" s="98">
        <v>0</v>
      </c>
      <c r="G11" s="98">
        <v>-540</v>
      </c>
      <c r="H11" s="98"/>
      <c r="J11" s="99">
        <v>9.7500000000000003E-2</v>
      </c>
      <c r="K11" s="100">
        <v>0</v>
      </c>
      <c r="L11" s="100">
        <v>-52.65</v>
      </c>
      <c r="M11" s="100"/>
    </row>
    <row r="12" spans="1:13" x14ac:dyDescent="0.2">
      <c r="B12" s="89"/>
      <c r="C12" s="90"/>
      <c r="J12" s="91"/>
      <c r="K12" s="92"/>
      <c r="L12" s="92"/>
      <c r="M12" s="92"/>
    </row>
    <row r="13" spans="1:13" ht="15.75" x14ac:dyDescent="0.2">
      <c r="A13" s="78" t="s">
        <v>32</v>
      </c>
      <c r="B13" s="89"/>
      <c r="C13" s="90"/>
      <c r="J13" s="91"/>
      <c r="K13" s="92"/>
      <c r="L13" s="92"/>
      <c r="M13" s="92"/>
    </row>
    <row r="14" spans="1:13" x14ac:dyDescent="0.2">
      <c r="B14" s="89" t="s">
        <v>238</v>
      </c>
      <c r="C14" s="90" t="s">
        <v>51</v>
      </c>
      <c r="D14" s="87" t="s">
        <v>2</v>
      </c>
      <c r="F14" s="88">
        <v>0</v>
      </c>
      <c r="G14" s="88">
        <v>20</v>
      </c>
      <c r="J14" s="91">
        <v>9.2299999999999993E-2</v>
      </c>
      <c r="K14" s="92">
        <v>0</v>
      </c>
      <c r="L14" s="92">
        <v>1.8459999999999999</v>
      </c>
      <c r="M14" s="92"/>
    </row>
    <row r="15" spans="1:13" x14ac:dyDescent="0.2">
      <c r="B15" s="89" t="s">
        <v>239</v>
      </c>
      <c r="C15" s="90" t="s">
        <v>51</v>
      </c>
      <c r="D15" s="87" t="s">
        <v>3</v>
      </c>
      <c r="F15" s="88">
        <v>420</v>
      </c>
      <c r="G15" s="88">
        <v>0</v>
      </c>
      <c r="H15" s="88">
        <v>0</v>
      </c>
      <c r="J15" s="91">
        <v>9.7500000000000003E-2</v>
      </c>
      <c r="K15" s="92">
        <v>40.950000000000003</v>
      </c>
      <c r="L15" s="92">
        <v>0</v>
      </c>
      <c r="M15" s="92">
        <v>0</v>
      </c>
    </row>
    <row r="16" spans="1:13" x14ac:dyDescent="0.2">
      <c r="B16" s="89" t="s">
        <v>240</v>
      </c>
      <c r="C16" s="90" t="s">
        <v>51</v>
      </c>
      <c r="D16" s="87" t="s">
        <v>3</v>
      </c>
      <c r="F16" s="88">
        <v>6.3</v>
      </c>
      <c r="G16" s="88">
        <v>6.5</v>
      </c>
      <c r="J16" s="91">
        <v>9.7500000000000003E-2</v>
      </c>
      <c r="K16" s="92">
        <v>0.61424999999999996</v>
      </c>
      <c r="L16" s="92">
        <v>0.63375000000000004</v>
      </c>
      <c r="M16" s="92"/>
    </row>
    <row r="17" spans="1:13" x14ac:dyDescent="0.2">
      <c r="B17" s="89" t="s">
        <v>241</v>
      </c>
      <c r="C17" s="90" t="s">
        <v>51</v>
      </c>
      <c r="D17" s="87" t="s">
        <v>2</v>
      </c>
      <c r="F17" s="88">
        <v>0</v>
      </c>
      <c r="G17" s="88">
        <v>2</v>
      </c>
      <c r="J17" s="91">
        <v>9.7500000000000003E-2</v>
      </c>
      <c r="K17" s="92">
        <v>0</v>
      </c>
      <c r="L17" s="92">
        <v>0.19500000000000001</v>
      </c>
      <c r="M17" s="92"/>
    </row>
    <row r="18" spans="1:13" x14ac:dyDescent="0.2">
      <c r="B18" s="89" t="s">
        <v>241</v>
      </c>
      <c r="C18" s="90" t="s">
        <v>51</v>
      </c>
      <c r="D18" s="87" t="s">
        <v>3</v>
      </c>
      <c r="F18" s="88">
        <v>0</v>
      </c>
      <c r="G18" s="88">
        <v>5</v>
      </c>
      <c r="H18" s="88">
        <v>5</v>
      </c>
      <c r="J18" s="91">
        <v>9.7500000000000003E-2</v>
      </c>
      <c r="K18" s="92">
        <v>0</v>
      </c>
      <c r="L18" s="92">
        <v>0.48750000000000004</v>
      </c>
      <c r="M18" s="92">
        <v>0.48750000000000004</v>
      </c>
    </row>
    <row r="19" spans="1:13" x14ac:dyDescent="0.2">
      <c r="B19" s="89" t="s">
        <v>242</v>
      </c>
      <c r="C19" s="90" t="s">
        <v>51</v>
      </c>
      <c r="D19" s="87" t="s">
        <v>2</v>
      </c>
      <c r="F19" s="88">
        <v>0</v>
      </c>
      <c r="G19" s="88">
        <v>37</v>
      </c>
      <c r="J19" s="91">
        <v>9.2299999999999993E-2</v>
      </c>
      <c r="K19" s="92">
        <v>0</v>
      </c>
      <c r="L19" s="92">
        <v>3.4150999999999998</v>
      </c>
      <c r="M19" s="92"/>
    </row>
    <row r="20" spans="1:13" x14ac:dyDescent="0.2">
      <c r="B20" s="89"/>
      <c r="C20" s="90"/>
      <c r="J20" s="91"/>
      <c r="K20" s="92"/>
      <c r="L20" s="92"/>
      <c r="M20" s="92"/>
    </row>
    <row r="21" spans="1:13" ht="15.75" x14ac:dyDescent="0.2">
      <c r="A21" s="78" t="s">
        <v>79</v>
      </c>
      <c r="B21" s="89"/>
      <c r="C21" s="90"/>
      <c r="J21" s="91"/>
      <c r="K21" s="92"/>
      <c r="L21" s="92"/>
      <c r="M21" s="92"/>
    </row>
    <row r="22" spans="1:13" ht="25.5" x14ac:dyDescent="0.2">
      <c r="B22" s="89" t="s">
        <v>243</v>
      </c>
      <c r="C22" s="90" t="s">
        <v>54</v>
      </c>
      <c r="D22" s="87" t="s">
        <v>2</v>
      </c>
      <c r="F22" s="88">
        <v>0</v>
      </c>
      <c r="G22" s="88">
        <v>20</v>
      </c>
      <c r="J22" s="91">
        <v>9.7500000000000003E-2</v>
      </c>
      <c r="K22" s="92">
        <v>0</v>
      </c>
      <c r="L22" s="92">
        <v>1.9500000000000002</v>
      </c>
      <c r="M22" s="92"/>
    </row>
    <row r="23" spans="1:13" x14ac:dyDescent="0.2">
      <c r="B23" s="89" t="s">
        <v>244</v>
      </c>
      <c r="C23" s="90" t="s">
        <v>54</v>
      </c>
      <c r="D23" s="87" t="s">
        <v>2</v>
      </c>
      <c r="F23" s="88">
        <v>0</v>
      </c>
      <c r="G23" s="88">
        <v>39.700000000000003</v>
      </c>
      <c r="J23" s="91">
        <v>9.7500000000000003E-2</v>
      </c>
      <c r="K23" s="92">
        <v>0</v>
      </c>
      <c r="L23" s="92">
        <v>3.8707500000000006</v>
      </c>
      <c r="M23" s="92"/>
    </row>
    <row r="24" spans="1:13" x14ac:dyDescent="0.2">
      <c r="B24" s="89" t="s">
        <v>245</v>
      </c>
      <c r="C24" s="90" t="s">
        <v>54</v>
      </c>
      <c r="D24" s="87" t="s">
        <v>2</v>
      </c>
      <c r="F24" s="88">
        <v>0</v>
      </c>
      <c r="G24" s="88">
        <v>3.5</v>
      </c>
      <c r="J24" s="91">
        <v>9.7500000000000003E-2</v>
      </c>
      <c r="K24" s="92">
        <v>0</v>
      </c>
      <c r="L24" s="92">
        <v>0.34125</v>
      </c>
      <c r="M24" s="92"/>
    </row>
    <row r="25" spans="1:13" x14ac:dyDescent="0.2">
      <c r="B25" s="89" t="s">
        <v>246</v>
      </c>
      <c r="C25" s="90" t="s">
        <v>54</v>
      </c>
      <c r="D25" s="87" t="s">
        <v>2</v>
      </c>
      <c r="F25" s="88">
        <v>0</v>
      </c>
      <c r="G25" s="88">
        <v>4</v>
      </c>
      <c r="J25" s="91">
        <v>9.7500000000000003E-2</v>
      </c>
      <c r="K25" s="92">
        <v>0</v>
      </c>
      <c r="L25" s="92">
        <v>0.39</v>
      </c>
      <c r="M25" s="92"/>
    </row>
    <row r="26" spans="1:13" x14ac:dyDescent="0.2">
      <c r="B26" s="89" t="s">
        <v>246</v>
      </c>
      <c r="C26" s="90" t="s">
        <v>54</v>
      </c>
      <c r="D26" s="87" t="s">
        <v>3</v>
      </c>
      <c r="F26" s="88">
        <v>0</v>
      </c>
      <c r="G26" s="88">
        <v>6</v>
      </c>
      <c r="H26" s="88">
        <v>6</v>
      </c>
      <c r="J26" s="91">
        <v>9.7500000000000003E-2</v>
      </c>
      <c r="K26" s="92">
        <v>0</v>
      </c>
      <c r="L26" s="92">
        <v>0.58499999999999996</v>
      </c>
      <c r="M26" s="92">
        <v>0.58499999999999996</v>
      </c>
    </row>
    <row r="27" spans="1:13" x14ac:dyDescent="0.2">
      <c r="B27" s="89" t="s">
        <v>247</v>
      </c>
      <c r="C27" s="90" t="s">
        <v>54</v>
      </c>
      <c r="D27" s="87" t="s">
        <v>2</v>
      </c>
      <c r="F27" s="88">
        <v>0</v>
      </c>
      <c r="G27" s="88">
        <v>5</v>
      </c>
      <c r="J27" s="91">
        <v>9.7500000000000003E-2</v>
      </c>
      <c r="K27" s="92">
        <v>0</v>
      </c>
      <c r="L27" s="92">
        <v>0.48750000000000004</v>
      </c>
      <c r="M27" s="92"/>
    </row>
    <row r="28" spans="1:13" x14ac:dyDescent="0.2">
      <c r="B28" s="89" t="s">
        <v>248</v>
      </c>
      <c r="C28" s="90" t="s">
        <v>54</v>
      </c>
      <c r="D28" s="87" t="s">
        <v>3</v>
      </c>
      <c r="F28" s="88">
        <v>400</v>
      </c>
      <c r="G28" s="88">
        <v>0</v>
      </c>
      <c r="H28" s="88">
        <v>0</v>
      </c>
      <c r="J28" s="91">
        <v>9.7500000000000003E-2</v>
      </c>
      <c r="K28" s="92">
        <v>39</v>
      </c>
      <c r="L28" s="92">
        <v>0</v>
      </c>
      <c r="M28" s="92">
        <v>0</v>
      </c>
    </row>
    <row r="29" spans="1:13" x14ac:dyDescent="0.2">
      <c r="B29" s="89"/>
      <c r="C29" s="90"/>
      <c r="J29" s="91"/>
      <c r="K29" s="92"/>
      <c r="L29" s="92"/>
      <c r="M29" s="92"/>
    </row>
    <row r="30" spans="1:13" ht="15.75" x14ac:dyDescent="0.2">
      <c r="A30" s="78" t="s">
        <v>49</v>
      </c>
      <c r="B30" s="89"/>
      <c r="C30" s="90"/>
      <c r="J30" s="91"/>
      <c r="K30" s="92"/>
      <c r="L30" s="92"/>
      <c r="M30" s="92"/>
    </row>
    <row r="31" spans="1:13" ht="25.5" x14ac:dyDescent="0.2">
      <c r="B31" s="89" t="s">
        <v>249</v>
      </c>
      <c r="C31" s="90" t="s">
        <v>49</v>
      </c>
      <c r="D31" s="87" t="s">
        <v>2</v>
      </c>
      <c r="F31" s="88">
        <v>0</v>
      </c>
      <c r="G31" s="88">
        <v>20</v>
      </c>
      <c r="J31" s="91">
        <v>9.7500000000000003E-2</v>
      </c>
      <c r="K31" s="92">
        <v>0</v>
      </c>
      <c r="L31" s="92">
        <v>1.9500000000000002</v>
      </c>
      <c r="M31" s="92"/>
    </row>
    <row r="32" spans="1:13" x14ac:dyDescent="0.2">
      <c r="B32" s="89" t="s">
        <v>250</v>
      </c>
      <c r="C32" s="90" t="s">
        <v>49</v>
      </c>
      <c r="D32" s="87" t="s">
        <v>3</v>
      </c>
      <c r="F32" s="88">
        <v>0</v>
      </c>
      <c r="G32" s="88">
        <v>1</v>
      </c>
      <c r="H32" s="88">
        <v>3</v>
      </c>
      <c r="J32" s="91">
        <v>9.7500000000000003E-2</v>
      </c>
      <c r="K32" s="92">
        <v>0</v>
      </c>
      <c r="L32" s="92">
        <v>9.7500000000000003E-2</v>
      </c>
      <c r="M32" s="92">
        <v>0.29249999999999998</v>
      </c>
    </row>
    <row r="33" spans="1:13" ht="25.5" x14ac:dyDescent="0.2">
      <c r="B33" s="89" t="s">
        <v>251</v>
      </c>
      <c r="C33" s="90" t="s">
        <v>49</v>
      </c>
      <c r="D33" s="87" t="s">
        <v>2</v>
      </c>
      <c r="F33" s="88">
        <v>0</v>
      </c>
      <c r="G33" s="88">
        <v>11</v>
      </c>
      <c r="J33" s="91">
        <v>9.7500000000000003E-2</v>
      </c>
      <c r="K33" s="92">
        <v>0</v>
      </c>
      <c r="L33" s="92">
        <v>1.0725</v>
      </c>
      <c r="M33" s="92"/>
    </row>
    <row r="34" spans="1:13" x14ac:dyDescent="0.2">
      <c r="B34" s="89" t="s">
        <v>252</v>
      </c>
      <c r="C34" s="90" t="s">
        <v>49</v>
      </c>
      <c r="D34" s="87" t="s">
        <v>2</v>
      </c>
      <c r="F34" s="88">
        <v>5</v>
      </c>
      <c r="G34" s="88">
        <v>0</v>
      </c>
      <c r="J34" s="91">
        <v>9.7500000000000003E-2</v>
      </c>
      <c r="K34" s="92">
        <v>0.48750000000000004</v>
      </c>
      <c r="L34" s="92">
        <v>0</v>
      </c>
      <c r="M34" s="92"/>
    </row>
    <row r="35" spans="1:13" x14ac:dyDescent="0.2">
      <c r="B35" s="89"/>
      <c r="C35" s="90"/>
      <c r="J35" s="91"/>
      <c r="K35" s="92"/>
      <c r="L35" s="92"/>
      <c r="M35" s="92"/>
    </row>
    <row r="36" spans="1:13" ht="15.75" x14ac:dyDescent="0.2">
      <c r="A36" s="78" t="s">
        <v>50</v>
      </c>
      <c r="B36" s="89"/>
      <c r="C36" s="90"/>
      <c r="J36" s="91"/>
      <c r="K36" s="92"/>
      <c r="L36" s="92"/>
      <c r="M36" s="92"/>
    </row>
    <row r="37" spans="1:13" x14ac:dyDescent="0.2">
      <c r="B37" s="89" t="s">
        <v>240</v>
      </c>
      <c r="C37" s="90" t="s">
        <v>50</v>
      </c>
      <c r="D37" s="87" t="s">
        <v>2</v>
      </c>
      <c r="F37" s="88">
        <v>2.7</v>
      </c>
      <c r="G37" s="88">
        <v>4.5</v>
      </c>
      <c r="J37" s="91">
        <v>9.7500000000000003E-2</v>
      </c>
      <c r="K37" s="92">
        <v>0.26325000000000004</v>
      </c>
      <c r="L37" s="92">
        <v>0.43875000000000003</v>
      </c>
      <c r="M37" s="92"/>
    </row>
    <row r="38" spans="1:13" x14ac:dyDescent="0.2">
      <c r="B38" s="89" t="s">
        <v>253</v>
      </c>
      <c r="C38" s="90" t="s">
        <v>50</v>
      </c>
      <c r="D38" s="87" t="s">
        <v>2</v>
      </c>
      <c r="F38" s="88">
        <v>0</v>
      </c>
      <c r="G38" s="88">
        <v>15</v>
      </c>
      <c r="J38" s="91">
        <v>9.7500000000000003E-2</v>
      </c>
      <c r="K38" s="92">
        <v>0</v>
      </c>
      <c r="L38" s="92">
        <v>1.4625000000000001</v>
      </c>
      <c r="M38" s="92"/>
    </row>
    <row r="39" spans="1:13" x14ac:dyDescent="0.2">
      <c r="B39" s="89" t="s">
        <v>254</v>
      </c>
      <c r="C39" s="90" t="s">
        <v>50</v>
      </c>
      <c r="D39" s="87" t="s">
        <v>2</v>
      </c>
      <c r="F39" s="88">
        <v>3</v>
      </c>
      <c r="G39" s="88">
        <v>0</v>
      </c>
      <c r="J39" s="91">
        <v>9.7500000000000003E-2</v>
      </c>
      <c r="K39" s="92">
        <v>0.29249999999999998</v>
      </c>
      <c r="L39" s="92">
        <v>0</v>
      </c>
      <c r="M39" s="92"/>
    </row>
    <row r="40" spans="1:13" x14ac:dyDescent="0.2">
      <c r="B40" s="89" t="s">
        <v>255</v>
      </c>
      <c r="C40" s="90" t="s">
        <v>50</v>
      </c>
      <c r="D40" s="87" t="s">
        <v>2</v>
      </c>
      <c r="F40" s="88">
        <v>0</v>
      </c>
      <c r="G40" s="88">
        <v>5</v>
      </c>
      <c r="J40" s="91">
        <v>9.7500000000000003E-2</v>
      </c>
      <c r="K40" s="92">
        <v>0</v>
      </c>
      <c r="L40" s="92">
        <v>0.48750000000000004</v>
      </c>
      <c r="M40" s="92"/>
    </row>
    <row r="41" spans="1:13" x14ac:dyDescent="0.2">
      <c r="B41" s="89" t="s">
        <v>256</v>
      </c>
      <c r="C41" s="90" t="s">
        <v>50</v>
      </c>
      <c r="D41" s="87" t="s">
        <v>2</v>
      </c>
      <c r="F41" s="88">
        <v>0</v>
      </c>
      <c r="G41" s="88">
        <v>0.70199999999999996</v>
      </c>
      <c r="J41" s="91">
        <v>9.7500000000000003E-2</v>
      </c>
      <c r="K41" s="92">
        <v>0</v>
      </c>
      <c r="L41" s="92">
        <v>6.8444999999999992E-2</v>
      </c>
      <c r="M41" s="92"/>
    </row>
    <row r="42" spans="1:13" x14ac:dyDescent="0.2">
      <c r="B42" s="89" t="s">
        <v>256</v>
      </c>
      <c r="C42" s="90" t="s">
        <v>50</v>
      </c>
      <c r="D42" s="87" t="s">
        <v>3</v>
      </c>
      <c r="F42" s="88">
        <v>0</v>
      </c>
      <c r="G42" s="88">
        <v>2.8959999999999999</v>
      </c>
      <c r="H42" s="88">
        <v>2.8959999999999999</v>
      </c>
      <c r="J42" s="91">
        <v>9.7500000000000003E-2</v>
      </c>
      <c r="K42" s="92">
        <v>0</v>
      </c>
      <c r="L42" s="92">
        <v>0.28236</v>
      </c>
      <c r="M42" s="92">
        <v>0.28236</v>
      </c>
    </row>
    <row r="43" spans="1:13" x14ac:dyDescent="0.2">
      <c r="B43" s="89" t="s">
        <v>257</v>
      </c>
      <c r="C43" s="90" t="s">
        <v>50</v>
      </c>
      <c r="D43" s="87" t="s">
        <v>3</v>
      </c>
      <c r="F43" s="88">
        <v>0</v>
      </c>
      <c r="G43" s="88">
        <v>10</v>
      </c>
      <c r="H43" s="88">
        <v>0</v>
      </c>
      <c r="J43" s="91">
        <v>9.7500000000000003E-2</v>
      </c>
      <c r="K43" s="92">
        <v>0</v>
      </c>
      <c r="L43" s="92">
        <v>0.97500000000000009</v>
      </c>
      <c r="M43" s="92">
        <v>0</v>
      </c>
    </row>
    <row r="44" spans="1:13" x14ac:dyDescent="0.2">
      <c r="B44" s="89"/>
      <c r="C44" s="90"/>
      <c r="J44" s="91"/>
      <c r="K44" s="92"/>
      <c r="L44" s="92"/>
      <c r="M44" s="92"/>
    </row>
    <row r="45" spans="1:13" ht="15.75" x14ac:dyDescent="0.2">
      <c r="A45" s="78" t="s">
        <v>258</v>
      </c>
      <c r="B45" s="89"/>
      <c r="C45" s="90"/>
      <c r="J45" s="91"/>
      <c r="K45" s="92"/>
      <c r="L45" s="92"/>
      <c r="M45" s="92"/>
    </row>
    <row r="46" spans="1:13" x14ac:dyDescent="0.2">
      <c r="B46" s="89" t="s">
        <v>259</v>
      </c>
      <c r="C46" s="90" t="s">
        <v>258</v>
      </c>
      <c r="D46" s="87" t="s">
        <v>2</v>
      </c>
      <c r="F46" s="88">
        <v>0</v>
      </c>
      <c r="G46" s="88">
        <v>2</v>
      </c>
      <c r="J46" s="91">
        <v>9.7500000000000003E-2</v>
      </c>
      <c r="K46" s="92">
        <v>0</v>
      </c>
      <c r="L46" s="92">
        <v>0.19500000000000001</v>
      </c>
      <c r="M46" s="92"/>
    </row>
    <row r="47" spans="1:13" x14ac:dyDescent="0.2">
      <c r="B47" s="89" t="s">
        <v>209</v>
      </c>
      <c r="C47" s="90" t="s">
        <v>258</v>
      </c>
      <c r="D47" s="87" t="s">
        <v>3</v>
      </c>
      <c r="F47" s="88">
        <v>55</v>
      </c>
      <c r="G47" s="88">
        <v>0</v>
      </c>
      <c r="H47" s="88">
        <v>0</v>
      </c>
      <c r="J47" s="91">
        <v>9.7500000000000003E-2</v>
      </c>
      <c r="K47" s="92">
        <v>5.3624999999999998</v>
      </c>
      <c r="L47" s="92">
        <v>0</v>
      </c>
      <c r="M47" s="92">
        <v>0</v>
      </c>
    </row>
    <row r="48" spans="1:13" x14ac:dyDescent="0.2">
      <c r="B48" s="89" t="s">
        <v>260</v>
      </c>
      <c r="C48" s="90" t="s">
        <v>258</v>
      </c>
      <c r="D48" s="87" t="s">
        <v>4</v>
      </c>
      <c r="F48" s="88">
        <v>0</v>
      </c>
      <c r="G48" s="88">
        <v>0</v>
      </c>
      <c r="H48" s="88">
        <v>144</v>
      </c>
      <c r="J48" s="91">
        <v>9.7500000000000003E-2</v>
      </c>
      <c r="K48" s="92">
        <v>0</v>
      </c>
      <c r="L48" s="92">
        <v>0</v>
      </c>
      <c r="M48" s="92">
        <v>14.040000000000001</v>
      </c>
    </row>
    <row r="49" spans="1:13" x14ac:dyDescent="0.2">
      <c r="B49" s="89" t="s">
        <v>261</v>
      </c>
      <c r="C49" s="90" t="s">
        <v>258</v>
      </c>
      <c r="D49" s="87" t="s">
        <v>3</v>
      </c>
      <c r="F49" s="88">
        <v>0</v>
      </c>
      <c r="G49" s="88">
        <v>0.5</v>
      </c>
      <c r="H49" s="88">
        <v>56.5</v>
      </c>
      <c r="J49" s="91">
        <v>9.7500000000000003E-2</v>
      </c>
      <c r="K49" s="92">
        <v>0</v>
      </c>
      <c r="L49" s="92">
        <v>4.8750000000000002E-2</v>
      </c>
      <c r="M49" s="92">
        <v>5.50875</v>
      </c>
    </row>
    <row r="50" spans="1:13" x14ac:dyDescent="0.2">
      <c r="B50" s="89" t="s">
        <v>261</v>
      </c>
      <c r="C50" s="90" t="s">
        <v>258</v>
      </c>
      <c r="D50" s="87" t="s">
        <v>2</v>
      </c>
      <c r="F50" s="88">
        <v>1.681</v>
      </c>
      <c r="G50" s="88">
        <v>13.5</v>
      </c>
      <c r="J50" s="91">
        <v>9.7500000000000003E-2</v>
      </c>
      <c r="K50" s="92">
        <v>0.1638975</v>
      </c>
      <c r="L50" s="92">
        <v>1.3162500000000001</v>
      </c>
      <c r="M50" s="92"/>
    </row>
    <row r="51" spans="1:13" x14ac:dyDescent="0.2">
      <c r="B51" s="89" t="s">
        <v>262</v>
      </c>
      <c r="C51" s="90" t="s">
        <v>258</v>
      </c>
      <c r="D51" s="87" t="s">
        <v>2</v>
      </c>
      <c r="F51" s="88">
        <v>0</v>
      </c>
      <c r="G51" s="88">
        <v>4</v>
      </c>
      <c r="J51" s="91">
        <v>9.7500000000000003E-2</v>
      </c>
      <c r="K51" s="92">
        <v>0</v>
      </c>
      <c r="L51" s="92">
        <v>0.39</v>
      </c>
      <c r="M51" s="92"/>
    </row>
    <row r="52" spans="1:13" x14ac:dyDescent="0.2">
      <c r="B52" s="89" t="s">
        <v>263</v>
      </c>
      <c r="C52" s="90" t="s">
        <v>258</v>
      </c>
      <c r="D52" s="87" t="s">
        <v>2</v>
      </c>
      <c r="F52" s="88">
        <v>0</v>
      </c>
      <c r="G52" s="88">
        <v>2.8</v>
      </c>
      <c r="J52" s="91">
        <v>9.7500000000000003E-2</v>
      </c>
      <c r="K52" s="92">
        <v>0</v>
      </c>
      <c r="L52" s="92">
        <v>0.27299999999999996</v>
      </c>
      <c r="M52" s="92"/>
    </row>
    <row r="53" spans="1:13" x14ac:dyDescent="0.2">
      <c r="B53" s="89" t="s">
        <v>264</v>
      </c>
      <c r="C53" s="90" t="s">
        <v>258</v>
      </c>
      <c r="D53" s="87" t="s">
        <v>2</v>
      </c>
      <c r="F53" s="88">
        <v>240</v>
      </c>
      <c r="G53" s="88">
        <v>0</v>
      </c>
      <c r="J53" s="91">
        <v>9.7500000000000003E-2</v>
      </c>
      <c r="K53" s="92">
        <v>23.400000000000002</v>
      </c>
      <c r="L53" s="92">
        <v>0</v>
      </c>
      <c r="M53" s="92"/>
    </row>
    <row r="54" spans="1:13" x14ac:dyDescent="0.2">
      <c r="B54" s="89" t="s">
        <v>265</v>
      </c>
      <c r="C54" s="90" t="s">
        <v>258</v>
      </c>
      <c r="D54" s="87" t="s">
        <v>2</v>
      </c>
      <c r="F54" s="88">
        <v>0</v>
      </c>
      <c r="G54" s="88">
        <v>650</v>
      </c>
      <c r="J54" s="91">
        <v>9.7500000000000003E-2</v>
      </c>
      <c r="K54" s="92">
        <v>0</v>
      </c>
      <c r="L54" s="92">
        <v>63.375</v>
      </c>
      <c r="M54" s="92"/>
    </row>
    <row r="55" spans="1:13" x14ac:dyDescent="0.2">
      <c r="B55" s="89"/>
      <c r="C55" s="90"/>
      <c r="J55" s="91"/>
      <c r="K55" s="92"/>
      <c r="L55" s="92"/>
      <c r="M55" s="92"/>
    </row>
    <row r="56" spans="1:13" ht="15.75" x14ac:dyDescent="0.2">
      <c r="A56" s="78" t="s">
        <v>120</v>
      </c>
      <c r="B56" s="89"/>
      <c r="C56" s="90"/>
      <c r="J56" s="91"/>
      <c r="K56" s="92"/>
      <c r="L56" s="92"/>
      <c r="M56" s="92"/>
    </row>
    <row r="57" spans="1:13" x14ac:dyDescent="0.2">
      <c r="B57" s="89" t="s">
        <v>266</v>
      </c>
      <c r="C57" s="90" t="s">
        <v>171</v>
      </c>
      <c r="D57" s="87" t="s">
        <v>2</v>
      </c>
      <c r="F57" s="88">
        <v>200</v>
      </c>
      <c r="G57" s="88">
        <v>0</v>
      </c>
      <c r="J57" s="91">
        <v>9.2299999999999993E-2</v>
      </c>
      <c r="K57" s="92">
        <v>18.459999999999997</v>
      </c>
      <c r="L57" s="92">
        <v>0</v>
      </c>
      <c r="M57" s="92"/>
    </row>
    <row r="58" spans="1:13" x14ac:dyDescent="0.2">
      <c r="B58" s="89"/>
      <c r="C58" s="90"/>
      <c r="J58" s="91"/>
      <c r="K58" s="92"/>
      <c r="L58" s="92"/>
      <c r="M58" s="92"/>
    </row>
    <row r="59" spans="1:13" ht="15.75" x14ac:dyDescent="0.2">
      <c r="A59" s="78" t="s">
        <v>121</v>
      </c>
      <c r="B59" s="89"/>
      <c r="C59" s="90"/>
      <c r="J59" s="91"/>
      <c r="K59" s="92"/>
      <c r="L59" s="92"/>
      <c r="M59" s="92"/>
    </row>
    <row r="60" spans="1:13" x14ac:dyDescent="0.2">
      <c r="B60" s="89" t="s">
        <v>267</v>
      </c>
      <c r="C60" s="90" t="s">
        <v>52</v>
      </c>
      <c r="D60" s="87" t="s">
        <v>3</v>
      </c>
      <c r="F60" s="88">
        <v>30</v>
      </c>
      <c r="G60" s="88">
        <v>0</v>
      </c>
      <c r="H60" s="88">
        <v>0</v>
      </c>
      <c r="J60" s="91">
        <v>9.2299999999999993E-2</v>
      </c>
      <c r="K60" s="92">
        <v>2.7689999999999997</v>
      </c>
      <c r="L60" s="92">
        <v>0</v>
      </c>
      <c r="M60" s="92">
        <v>0</v>
      </c>
    </row>
    <row r="61" spans="1:13" x14ac:dyDescent="0.2">
      <c r="B61" s="89" t="s">
        <v>268</v>
      </c>
      <c r="C61" s="90" t="s">
        <v>52</v>
      </c>
      <c r="D61" s="87" t="s">
        <v>3</v>
      </c>
      <c r="F61" s="88">
        <v>15</v>
      </c>
      <c r="G61" s="88">
        <v>0</v>
      </c>
      <c r="H61" s="88">
        <v>0</v>
      </c>
      <c r="J61" s="91">
        <v>9.2299999999999993E-2</v>
      </c>
      <c r="K61" s="92">
        <v>1.3844999999999998</v>
      </c>
      <c r="L61" s="92">
        <v>0</v>
      </c>
      <c r="M61" s="92">
        <v>0</v>
      </c>
    </row>
    <row r="62" spans="1:13" x14ac:dyDescent="0.2">
      <c r="B62" s="89" t="s">
        <v>269</v>
      </c>
      <c r="C62" s="90" t="s">
        <v>52</v>
      </c>
      <c r="D62" s="87" t="s">
        <v>2</v>
      </c>
      <c r="F62" s="88">
        <v>6.5</v>
      </c>
      <c r="G62" s="88">
        <v>0</v>
      </c>
      <c r="J62" s="91">
        <v>9.2299999999999993E-2</v>
      </c>
      <c r="K62" s="92">
        <v>0.59994999999999998</v>
      </c>
      <c r="L62" s="92">
        <v>0</v>
      </c>
      <c r="M62" s="92"/>
    </row>
    <row r="63" spans="1:13" x14ac:dyDescent="0.2">
      <c r="B63" s="89"/>
      <c r="C63" s="90"/>
      <c r="J63" s="91"/>
      <c r="K63" s="92"/>
      <c r="L63" s="92"/>
      <c r="M63" s="92"/>
    </row>
    <row r="64" spans="1:13" ht="15.75" x14ac:dyDescent="0.2">
      <c r="A64" s="78" t="s">
        <v>53</v>
      </c>
      <c r="B64" s="89"/>
      <c r="C64" s="90"/>
      <c r="J64" s="91"/>
      <c r="K64" s="92"/>
      <c r="L64" s="92"/>
      <c r="M64" s="92"/>
    </row>
    <row r="65" spans="1:13" x14ac:dyDescent="0.2">
      <c r="B65" s="89" t="s">
        <v>270</v>
      </c>
      <c r="C65" s="90" t="s">
        <v>53</v>
      </c>
      <c r="D65" s="87" t="s">
        <v>3</v>
      </c>
      <c r="F65" s="88">
        <v>0</v>
      </c>
      <c r="G65" s="88">
        <v>8.51</v>
      </c>
      <c r="H65" s="88">
        <v>0</v>
      </c>
      <c r="J65" s="91">
        <v>9.7500000000000003E-2</v>
      </c>
      <c r="K65" s="92">
        <v>0</v>
      </c>
      <c r="L65" s="92">
        <v>0.82972500000000005</v>
      </c>
      <c r="M65" s="92">
        <v>0</v>
      </c>
    </row>
    <row r="66" spans="1:13" x14ac:dyDescent="0.2">
      <c r="B66" s="89" t="s">
        <v>271</v>
      </c>
      <c r="C66" s="90" t="s">
        <v>53</v>
      </c>
      <c r="D66" s="87" t="s">
        <v>2</v>
      </c>
      <c r="F66" s="88">
        <v>0</v>
      </c>
      <c r="G66" s="88">
        <v>3</v>
      </c>
      <c r="J66" s="91">
        <v>9.7500000000000003E-2</v>
      </c>
      <c r="K66" s="92">
        <v>0</v>
      </c>
      <c r="L66" s="92">
        <v>0.29249999999999998</v>
      </c>
      <c r="M66" s="92"/>
    </row>
    <row r="67" spans="1:13" x14ac:dyDescent="0.2">
      <c r="B67" s="89" t="s">
        <v>272</v>
      </c>
      <c r="C67" s="90" t="s">
        <v>258</v>
      </c>
      <c r="D67" s="87" t="s">
        <v>3</v>
      </c>
      <c r="F67" s="88">
        <v>0</v>
      </c>
      <c r="G67" s="88">
        <v>3.5</v>
      </c>
      <c r="H67" s="88">
        <v>6.5</v>
      </c>
      <c r="J67" s="91">
        <v>9.7500000000000003E-2</v>
      </c>
      <c r="K67" s="92">
        <v>0</v>
      </c>
      <c r="L67" s="92">
        <v>0.34125</v>
      </c>
      <c r="M67" s="92">
        <v>0.63375000000000004</v>
      </c>
    </row>
    <row r="68" spans="1:13" x14ac:dyDescent="0.2">
      <c r="B68" s="89" t="s">
        <v>272</v>
      </c>
      <c r="C68" s="90" t="s">
        <v>258</v>
      </c>
      <c r="D68" s="87" t="s">
        <v>2</v>
      </c>
      <c r="F68" s="88">
        <v>0</v>
      </c>
      <c r="G68" s="88">
        <v>1.5</v>
      </c>
      <c r="J68" s="91">
        <v>9.7500000000000003E-2</v>
      </c>
      <c r="K68" s="92">
        <v>0</v>
      </c>
      <c r="L68" s="92">
        <v>0.14624999999999999</v>
      </c>
      <c r="M68" s="92"/>
    </row>
    <row r="69" spans="1:13" x14ac:dyDescent="0.2">
      <c r="B69" s="89"/>
      <c r="C69" s="90"/>
      <c r="J69" s="91"/>
      <c r="K69" s="92"/>
      <c r="L69" s="92"/>
      <c r="M69" s="92"/>
    </row>
    <row r="70" spans="1:13" ht="15.75" x14ac:dyDescent="0.2">
      <c r="A70" s="78" t="s">
        <v>273</v>
      </c>
      <c r="B70" s="89"/>
      <c r="C70" s="90"/>
      <c r="J70" s="91"/>
      <c r="K70" s="92"/>
      <c r="L70" s="92"/>
      <c r="M70" s="92"/>
    </row>
    <row r="71" spans="1:13" s="85" customFormat="1" x14ac:dyDescent="0.2">
      <c r="B71" s="86" t="s">
        <v>274</v>
      </c>
      <c r="C71" s="90"/>
      <c r="D71" s="87" t="s">
        <v>2</v>
      </c>
      <c r="E71" s="86"/>
      <c r="F71" s="88">
        <v>0</v>
      </c>
      <c r="G71" s="88">
        <v>0</v>
      </c>
      <c r="H71" s="88"/>
      <c r="I71" s="86"/>
      <c r="J71" s="91" t="s">
        <v>302</v>
      </c>
      <c r="K71" s="92">
        <v>21.39</v>
      </c>
      <c r="L71" s="92">
        <v>0</v>
      </c>
      <c r="M71" s="92"/>
    </row>
    <row r="72" spans="1:13" x14ac:dyDescent="0.2">
      <c r="B72" s="89" t="s">
        <v>275</v>
      </c>
      <c r="C72" s="90"/>
      <c r="D72" s="87" t="s">
        <v>2</v>
      </c>
      <c r="F72" s="88">
        <v>0</v>
      </c>
      <c r="G72" s="88">
        <v>0</v>
      </c>
      <c r="J72" s="91" t="s">
        <v>302</v>
      </c>
      <c r="K72" s="92">
        <v>-6.2</v>
      </c>
      <c r="L72" s="92">
        <v>0</v>
      </c>
      <c r="M72" s="92"/>
    </row>
    <row r="73" spans="1:13" s="85" customFormat="1" x14ac:dyDescent="0.2">
      <c r="B73" s="89"/>
      <c r="C73" s="90"/>
      <c r="D73" s="87"/>
      <c r="E73" s="86"/>
      <c r="F73" s="88"/>
      <c r="G73" s="88"/>
      <c r="H73" s="88"/>
      <c r="I73" s="86"/>
      <c r="J73" s="91"/>
      <c r="K73" s="92"/>
      <c r="L73" s="92"/>
      <c r="M73" s="92"/>
    </row>
    <row r="74" spans="1:13" ht="15.75" x14ac:dyDescent="0.2">
      <c r="A74" s="78" t="s">
        <v>276</v>
      </c>
      <c r="B74" s="89"/>
      <c r="C74" s="90"/>
      <c r="J74" s="91"/>
      <c r="K74" s="92"/>
      <c r="L74" s="92"/>
      <c r="M74" s="92"/>
    </row>
    <row r="75" spans="1:13" x14ac:dyDescent="0.2">
      <c r="B75" s="89" t="s">
        <v>277</v>
      </c>
      <c r="C75" s="90" t="s">
        <v>236</v>
      </c>
      <c r="D75" s="87" t="s">
        <v>3</v>
      </c>
      <c r="F75" s="88">
        <v>10</v>
      </c>
      <c r="G75" s="88">
        <v>0</v>
      </c>
      <c r="H75" s="88">
        <v>0</v>
      </c>
      <c r="J75" s="91">
        <v>9.7500000000000003E-2</v>
      </c>
      <c r="K75" s="92">
        <v>0.97500000000000009</v>
      </c>
      <c r="L75" s="92">
        <v>0</v>
      </c>
      <c r="M75" s="92">
        <v>0</v>
      </c>
    </row>
    <row r="76" spans="1:13" x14ac:dyDescent="0.2">
      <c r="B76" s="89" t="s">
        <v>278</v>
      </c>
      <c r="C76" s="90" t="s">
        <v>54</v>
      </c>
      <c r="D76" s="87" t="s">
        <v>2</v>
      </c>
      <c r="F76" s="88">
        <v>0</v>
      </c>
      <c r="G76" s="88">
        <v>5</v>
      </c>
      <c r="J76" s="91">
        <v>9.7500000000000003E-2</v>
      </c>
      <c r="K76" s="92">
        <v>0</v>
      </c>
      <c r="L76" s="92">
        <v>0.48750000000000004</v>
      </c>
      <c r="M76" s="92"/>
    </row>
    <row r="77" spans="1:13" x14ac:dyDescent="0.2">
      <c r="B77" s="89" t="s">
        <v>279</v>
      </c>
      <c r="C77" s="90" t="s">
        <v>54</v>
      </c>
      <c r="D77" s="87" t="s">
        <v>2</v>
      </c>
      <c r="F77" s="88">
        <v>0</v>
      </c>
      <c r="G77" s="88">
        <v>90</v>
      </c>
      <c r="J77" s="91">
        <v>9.7500000000000003E-2</v>
      </c>
      <c r="K77" s="92">
        <v>0</v>
      </c>
      <c r="L77" s="92">
        <v>8.7750000000000004</v>
      </c>
      <c r="M77" s="92"/>
    </row>
    <row r="78" spans="1:13" x14ac:dyDescent="0.2">
      <c r="B78" s="89" t="s">
        <v>280</v>
      </c>
      <c r="C78" s="90" t="s">
        <v>54</v>
      </c>
      <c r="D78" s="87" t="s">
        <v>2</v>
      </c>
      <c r="F78" s="88">
        <v>0</v>
      </c>
      <c r="G78" s="88">
        <v>1</v>
      </c>
      <c r="J78" s="91">
        <v>9.7500000000000003E-2</v>
      </c>
      <c r="K78" s="92">
        <v>0</v>
      </c>
      <c r="L78" s="92">
        <v>9.7500000000000003E-2</v>
      </c>
      <c r="M78" s="92"/>
    </row>
    <row r="79" spans="1:13" x14ac:dyDescent="0.2">
      <c r="B79" s="89" t="s">
        <v>281</v>
      </c>
      <c r="C79" s="90" t="s">
        <v>174</v>
      </c>
      <c r="D79" s="87" t="s">
        <v>2</v>
      </c>
      <c r="F79" s="88">
        <v>0</v>
      </c>
      <c r="G79" s="88">
        <v>7</v>
      </c>
      <c r="J79" s="91">
        <v>9.7500000000000003E-2</v>
      </c>
      <c r="K79" s="92">
        <v>0</v>
      </c>
      <c r="L79" s="92">
        <v>0.6825</v>
      </c>
      <c r="M79" s="92"/>
    </row>
    <row r="80" spans="1:13" x14ac:dyDescent="0.2">
      <c r="B80" s="89" t="s">
        <v>282</v>
      </c>
      <c r="C80" s="90" t="s">
        <v>171</v>
      </c>
      <c r="D80" s="87" t="s">
        <v>2</v>
      </c>
      <c r="F80" s="88">
        <v>0</v>
      </c>
      <c r="G80" s="88">
        <v>160</v>
      </c>
      <c r="J80" s="91">
        <v>9.2299999999999993E-2</v>
      </c>
      <c r="K80" s="92">
        <v>0</v>
      </c>
      <c r="L80" s="92">
        <v>14.767999999999999</v>
      </c>
      <c r="M80" s="92"/>
    </row>
    <row r="81" spans="1:13" x14ac:dyDescent="0.2">
      <c r="B81" s="89" t="s">
        <v>283</v>
      </c>
      <c r="C81" s="90" t="s">
        <v>258</v>
      </c>
      <c r="D81" s="87" t="s">
        <v>2</v>
      </c>
      <c r="F81" s="88">
        <v>0.2</v>
      </c>
      <c r="G81" s="88">
        <v>0</v>
      </c>
      <c r="J81" s="91">
        <v>9.7500000000000003E-2</v>
      </c>
      <c r="K81" s="92">
        <v>1.9500000000000003E-2</v>
      </c>
      <c r="L81" s="92">
        <v>0</v>
      </c>
      <c r="M81" s="92"/>
    </row>
    <row r="82" spans="1:13" x14ac:dyDescent="0.2">
      <c r="B82" s="89" t="s">
        <v>284</v>
      </c>
      <c r="C82" s="90" t="s">
        <v>50</v>
      </c>
      <c r="D82" s="87" t="s">
        <v>2</v>
      </c>
      <c r="F82" s="88">
        <v>0</v>
      </c>
      <c r="G82" s="88">
        <v>6.7</v>
      </c>
      <c r="J82" s="91">
        <v>9.7500000000000003E-2</v>
      </c>
      <c r="K82" s="92">
        <v>0</v>
      </c>
      <c r="L82" s="92">
        <v>0.65325</v>
      </c>
      <c r="M82" s="92"/>
    </row>
    <row r="83" spans="1:13" x14ac:dyDescent="0.2">
      <c r="B83" s="89" t="s">
        <v>285</v>
      </c>
      <c r="C83" s="90" t="s">
        <v>54</v>
      </c>
      <c r="D83" s="87" t="s">
        <v>2</v>
      </c>
      <c r="F83" s="88">
        <v>0</v>
      </c>
      <c r="G83" s="88">
        <v>1.7</v>
      </c>
      <c r="J83" s="91">
        <v>9.7500000000000003E-2</v>
      </c>
      <c r="K83" s="92">
        <v>0</v>
      </c>
      <c r="L83" s="92">
        <v>0.16575000000000001</v>
      </c>
      <c r="M83" s="92"/>
    </row>
    <row r="84" spans="1:13" x14ac:dyDescent="0.2">
      <c r="B84" s="89" t="s">
        <v>286</v>
      </c>
      <c r="C84" s="90" t="s">
        <v>54</v>
      </c>
      <c r="D84" s="87" t="s">
        <v>2</v>
      </c>
      <c r="F84" s="88">
        <v>0</v>
      </c>
      <c r="G84" s="88">
        <v>5</v>
      </c>
      <c r="J84" s="91">
        <v>9.7500000000000003E-2</v>
      </c>
      <c r="K84" s="92">
        <v>0</v>
      </c>
      <c r="L84" s="92">
        <v>0.48750000000000004</v>
      </c>
      <c r="M84" s="92"/>
    </row>
    <row r="85" spans="1:13" x14ac:dyDescent="0.2">
      <c r="B85" s="89" t="s">
        <v>287</v>
      </c>
      <c r="C85" s="90" t="s">
        <v>258</v>
      </c>
      <c r="D85" s="87" t="s">
        <v>2</v>
      </c>
      <c r="F85" s="88">
        <v>0</v>
      </c>
      <c r="G85" s="88">
        <v>2</v>
      </c>
      <c r="J85" s="91">
        <v>9.7500000000000003E-2</v>
      </c>
      <c r="K85" s="92">
        <v>0</v>
      </c>
      <c r="L85" s="92">
        <v>0.19500000000000001</v>
      </c>
      <c r="M85" s="92"/>
    </row>
    <row r="86" spans="1:13" x14ac:dyDescent="0.2">
      <c r="B86" s="89" t="s">
        <v>288</v>
      </c>
      <c r="C86" s="90" t="s">
        <v>52</v>
      </c>
      <c r="D86" s="87" t="s">
        <v>2</v>
      </c>
      <c r="F86" s="88">
        <v>0.05</v>
      </c>
      <c r="G86" s="88">
        <v>0.05</v>
      </c>
      <c r="J86" s="91">
        <v>9.2299999999999993E-2</v>
      </c>
      <c r="K86" s="92">
        <v>4.6150000000000002E-3</v>
      </c>
      <c r="L86" s="92">
        <v>4.6150000000000002E-3</v>
      </c>
      <c r="M86" s="92"/>
    </row>
    <row r="87" spans="1:13" x14ac:dyDescent="0.2">
      <c r="B87" s="89" t="s">
        <v>289</v>
      </c>
      <c r="C87" s="90" t="s">
        <v>53</v>
      </c>
      <c r="D87" s="87" t="s">
        <v>2</v>
      </c>
      <c r="F87" s="88">
        <v>1</v>
      </c>
      <c r="G87" s="88">
        <v>1</v>
      </c>
      <c r="J87" s="91">
        <v>9.7500000000000003E-2</v>
      </c>
      <c r="K87" s="92">
        <v>9.7500000000000003E-2</v>
      </c>
      <c r="L87" s="92">
        <v>9.7500000000000003E-2</v>
      </c>
      <c r="M87" s="92"/>
    </row>
    <row r="88" spans="1:13" ht="15.75" x14ac:dyDescent="0.2">
      <c r="A88" s="78"/>
      <c r="B88" s="89"/>
      <c r="C88" s="90"/>
      <c r="J88" s="91"/>
      <c r="K88" s="92"/>
      <c r="L88" s="92"/>
      <c r="M88" s="92"/>
    </row>
    <row r="89" spans="1:13" s="85" customFormat="1" ht="15.75" x14ac:dyDescent="0.2">
      <c r="A89" s="78" t="s">
        <v>19</v>
      </c>
      <c r="C89" s="101"/>
      <c r="D89" s="101"/>
      <c r="F89" s="102"/>
      <c r="G89" s="102"/>
      <c r="H89" s="102"/>
      <c r="J89" s="91"/>
      <c r="K89" s="103"/>
      <c r="L89" s="103"/>
      <c r="M89" s="103"/>
    </row>
    <row r="90" spans="1:13" x14ac:dyDescent="0.2">
      <c r="B90" s="86" t="s">
        <v>290</v>
      </c>
      <c r="D90" s="87" t="s">
        <v>2</v>
      </c>
      <c r="F90" s="88">
        <v>0</v>
      </c>
      <c r="G90" s="88">
        <v>0</v>
      </c>
      <c r="J90" s="91" t="s">
        <v>302</v>
      </c>
      <c r="K90" s="92">
        <v>0</v>
      </c>
      <c r="L90" s="92">
        <v>40</v>
      </c>
      <c r="M90" s="92"/>
    </row>
    <row r="91" spans="1:13" x14ac:dyDescent="0.2">
      <c r="B91" s="86" t="s">
        <v>290</v>
      </c>
      <c r="D91" s="87" t="s">
        <v>3</v>
      </c>
      <c r="F91" s="88">
        <v>0</v>
      </c>
      <c r="G91" s="88">
        <v>0</v>
      </c>
      <c r="H91" s="88">
        <v>0</v>
      </c>
      <c r="J91" s="91" t="s">
        <v>302</v>
      </c>
      <c r="K91" s="92">
        <v>0</v>
      </c>
      <c r="L91" s="92">
        <v>201</v>
      </c>
      <c r="M91" s="92">
        <v>388</v>
      </c>
    </row>
    <row r="92" spans="1:13" s="85" customFormat="1" x14ac:dyDescent="0.2">
      <c r="B92" s="86" t="s">
        <v>291</v>
      </c>
      <c r="C92" s="90"/>
      <c r="D92" s="87" t="s">
        <v>4</v>
      </c>
      <c r="E92" s="86"/>
      <c r="F92" s="88">
        <v>0</v>
      </c>
      <c r="G92" s="88">
        <v>0</v>
      </c>
      <c r="H92" s="88">
        <v>0</v>
      </c>
      <c r="I92" s="86"/>
      <c r="J92" s="91" t="s">
        <v>302</v>
      </c>
      <c r="K92" s="92">
        <v>-87</v>
      </c>
      <c r="L92" s="92">
        <v>0</v>
      </c>
      <c r="M92" s="92">
        <v>87</v>
      </c>
    </row>
    <row r="93" spans="1:13" x14ac:dyDescent="0.2">
      <c r="B93" s="86" t="s">
        <v>292</v>
      </c>
      <c r="D93" s="87" t="s">
        <v>3</v>
      </c>
      <c r="F93" s="88">
        <v>0</v>
      </c>
      <c r="G93" s="88">
        <v>0</v>
      </c>
      <c r="H93" s="88">
        <v>0</v>
      </c>
      <c r="J93" s="91" t="s">
        <v>302</v>
      </c>
      <c r="K93" s="92">
        <v>3</v>
      </c>
      <c r="L93" s="92">
        <v>3</v>
      </c>
      <c r="M93" s="92">
        <v>3</v>
      </c>
    </row>
    <row r="94" spans="1:13" x14ac:dyDescent="0.2">
      <c r="B94" s="86" t="s">
        <v>293</v>
      </c>
      <c r="D94" s="87" t="s">
        <v>3</v>
      </c>
      <c r="F94" s="88">
        <v>0</v>
      </c>
      <c r="G94" s="88">
        <v>0</v>
      </c>
      <c r="H94" s="88">
        <v>0</v>
      </c>
      <c r="J94" s="91" t="s">
        <v>302</v>
      </c>
      <c r="K94" s="92">
        <v>0</v>
      </c>
      <c r="L94" s="92">
        <v>10</v>
      </c>
      <c r="M94" s="92">
        <v>10</v>
      </c>
    </row>
    <row r="95" spans="1:13" s="85" customFormat="1" x14ac:dyDescent="0.2">
      <c r="B95" s="86" t="s">
        <v>294</v>
      </c>
      <c r="C95" s="90"/>
      <c r="D95" s="87" t="s">
        <v>3</v>
      </c>
      <c r="E95" s="86"/>
      <c r="F95" s="88">
        <v>0</v>
      </c>
      <c r="G95" s="88">
        <v>0</v>
      </c>
      <c r="H95" s="88">
        <v>0</v>
      </c>
      <c r="I95" s="86"/>
      <c r="J95" s="91" t="s">
        <v>302</v>
      </c>
      <c r="K95" s="92">
        <v>15</v>
      </c>
      <c r="L95" s="92">
        <v>15</v>
      </c>
      <c r="M95" s="92">
        <v>15</v>
      </c>
    </row>
    <row r="96" spans="1:13" s="85" customFormat="1" x14ac:dyDescent="0.2">
      <c r="B96" s="86" t="s">
        <v>295</v>
      </c>
      <c r="C96" s="90"/>
      <c r="D96" s="87" t="s">
        <v>2</v>
      </c>
      <c r="E96" s="86"/>
      <c r="F96" s="88">
        <v>0</v>
      </c>
      <c r="G96" s="88">
        <v>0</v>
      </c>
      <c r="H96" s="88"/>
      <c r="I96" s="86"/>
      <c r="J96" s="91" t="s">
        <v>302</v>
      </c>
      <c r="K96" s="92">
        <v>0</v>
      </c>
      <c r="L96" s="92">
        <v>0.46</v>
      </c>
      <c r="M96" s="92"/>
    </row>
    <row r="97" spans="1:13" s="85" customFormat="1" x14ac:dyDescent="0.2">
      <c r="B97" s="86"/>
      <c r="C97" s="90"/>
      <c r="D97" s="87"/>
      <c r="E97" s="86"/>
      <c r="F97" s="88"/>
      <c r="G97" s="88"/>
      <c r="H97" s="88"/>
      <c r="I97" s="86"/>
      <c r="J97" s="91"/>
      <c r="K97" s="92"/>
      <c r="L97" s="92"/>
      <c r="M97" s="92"/>
    </row>
    <row r="98" spans="1:13" s="105" customFormat="1" x14ac:dyDescent="0.2">
      <c r="A98" s="104"/>
      <c r="C98" s="106"/>
      <c r="D98" s="92" t="s">
        <v>296</v>
      </c>
      <c r="F98" s="92" t="s">
        <v>296</v>
      </c>
      <c r="G98" s="92"/>
      <c r="H98" s="92"/>
      <c r="J98" s="106" t="s">
        <v>2</v>
      </c>
      <c r="K98" s="92">
        <v>123.04820500000002</v>
      </c>
      <c r="L98" s="92">
        <v>759.98065250000025</v>
      </c>
      <c r="M98" s="92"/>
    </row>
    <row r="99" spans="1:13" s="105" customFormat="1" x14ac:dyDescent="0.2">
      <c r="A99" s="104"/>
      <c r="B99" s="107"/>
      <c r="C99" s="106"/>
      <c r="D99" s="92"/>
      <c r="F99" s="92"/>
      <c r="G99" s="92"/>
      <c r="H99" s="92"/>
      <c r="J99" s="106" t="s">
        <v>3</v>
      </c>
      <c r="K99" s="92">
        <v>109.05525</v>
      </c>
      <c r="L99" s="92">
        <v>233.280835</v>
      </c>
      <c r="M99" s="92">
        <v>423.78985999999998</v>
      </c>
    </row>
    <row r="100" spans="1:13" s="105" customFormat="1" x14ac:dyDescent="0.2">
      <c r="A100" s="104"/>
      <c r="B100" s="107"/>
      <c r="C100" s="106"/>
      <c r="D100" s="92"/>
      <c r="F100" s="92"/>
      <c r="G100" s="92"/>
      <c r="H100" s="92"/>
      <c r="J100" s="106" t="s">
        <v>4</v>
      </c>
      <c r="K100" s="92">
        <v>-87</v>
      </c>
      <c r="L100" s="92">
        <v>0</v>
      </c>
      <c r="M100" s="92">
        <v>101.04</v>
      </c>
    </row>
    <row r="101" spans="1:13" s="105" customFormat="1" x14ac:dyDescent="0.2">
      <c r="A101" s="104"/>
      <c r="B101" s="107"/>
      <c r="C101" s="106"/>
      <c r="D101" s="92"/>
      <c r="F101" s="92"/>
      <c r="G101" s="92"/>
      <c r="H101" s="92"/>
      <c r="J101" s="106"/>
      <c r="K101" s="92"/>
      <c r="L101" s="92"/>
      <c r="M101" s="92"/>
    </row>
    <row r="102" spans="1:13" s="107" customFormat="1" x14ac:dyDescent="0.2">
      <c r="A102" s="108"/>
      <c r="C102" s="109"/>
      <c r="D102" s="100" t="s">
        <v>297</v>
      </c>
      <c r="F102" s="100" t="s">
        <v>297</v>
      </c>
      <c r="G102" s="100"/>
      <c r="H102" s="100"/>
      <c r="J102" s="109"/>
      <c r="K102" s="100"/>
      <c r="L102" s="100"/>
      <c r="M102" s="100"/>
    </row>
    <row r="103" spans="1:13" s="107" customFormat="1" x14ac:dyDescent="0.2">
      <c r="A103" s="108"/>
      <c r="C103" s="109"/>
      <c r="D103" s="110" t="s">
        <v>298</v>
      </c>
      <c r="F103" s="110" t="s">
        <v>298</v>
      </c>
      <c r="G103" s="100"/>
      <c r="H103" s="100"/>
      <c r="J103" s="109" t="s">
        <v>2</v>
      </c>
      <c r="K103" s="100">
        <v>122.92659000000002</v>
      </c>
      <c r="L103" s="100">
        <v>693.10653750000017</v>
      </c>
      <c r="M103" s="100">
        <v>0</v>
      </c>
    </row>
    <row r="104" spans="1:13" s="107" customFormat="1" x14ac:dyDescent="0.2">
      <c r="A104" s="108"/>
      <c r="C104" s="109"/>
      <c r="D104" s="100"/>
      <c r="F104" s="100"/>
      <c r="G104" s="100"/>
      <c r="H104" s="100"/>
      <c r="J104" s="109" t="s">
        <v>3</v>
      </c>
      <c r="K104" s="100">
        <v>90.080250000000007</v>
      </c>
      <c r="L104" s="100">
        <v>4.2808349999999997</v>
      </c>
      <c r="M104" s="100">
        <v>7.78986</v>
      </c>
    </row>
    <row r="105" spans="1:13" x14ac:dyDescent="0.2">
      <c r="A105" s="108"/>
      <c r="B105" s="107"/>
      <c r="C105" s="109"/>
      <c r="D105" s="88"/>
      <c r="J105" s="97" t="s">
        <v>4</v>
      </c>
      <c r="K105" s="100">
        <v>0</v>
      </c>
      <c r="L105" s="100">
        <v>0</v>
      </c>
      <c r="M105" s="100">
        <v>14.040000000000001</v>
      </c>
    </row>
    <row r="106" spans="1:13" s="105" customFormat="1" x14ac:dyDescent="0.2">
      <c r="A106" s="104"/>
      <c r="B106" s="107"/>
      <c r="C106" s="106"/>
      <c r="D106" s="92"/>
      <c r="F106" s="92"/>
      <c r="G106" s="92"/>
      <c r="H106" s="92"/>
      <c r="J106" s="106"/>
      <c r="K106" s="92"/>
      <c r="L106" s="92"/>
      <c r="M106" s="92"/>
    </row>
    <row r="107" spans="1:13" s="107" customFormat="1" x14ac:dyDescent="0.2">
      <c r="A107" s="108"/>
      <c r="C107" s="109"/>
      <c r="D107" s="100" t="s">
        <v>297</v>
      </c>
      <c r="F107" s="100" t="s">
        <v>297</v>
      </c>
      <c r="G107" s="100"/>
      <c r="H107" s="100"/>
      <c r="J107" s="109"/>
      <c r="K107" s="100"/>
      <c r="L107" s="100"/>
      <c r="M107" s="100"/>
    </row>
    <row r="108" spans="1:13" s="107" customFormat="1" x14ac:dyDescent="0.2">
      <c r="A108" s="108"/>
      <c r="C108" s="109"/>
      <c r="D108" s="110" t="s">
        <v>299</v>
      </c>
      <c r="F108" s="110" t="s">
        <v>299</v>
      </c>
      <c r="G108" s="100"/>
      <c r="H108" s="100"/>
      <c r="J108" s="109" t="s">
        <v>2</v>
      </c>
      <c r="K108" s="100">
        <v>0.121615</v>
      </c>
      <c r="L108" s="100">
        <v>26.414114999999999</v>
      </c>
      <c r="M108" s="100">
        <v>0</v>
      </c>
    </row>
    <row r="109" spans="1:13" s="107" customFormat="1" x14ac:dyDescent="0.2">
      <c r="A109" s="108"/>
      <c r="C109" s="109"/>
      <c r="D109" s="100"/>
      <c r="F109" s="100"/>
      <c r="G109" s="100"/>
      <c r="H109" s="100"/>
      <c r="J109" s="109" t="s">
        <v>3</v>
      </c>
      <c r="K109" s="100">
        <v>0.97500000000000009</v>
      </c>
      <c r="L109" s="100">
        <v>0</v>
      </c>
      <c r="M109" s="100">
        <v>0</v>
      </c>
    </row>
    <row r="110" spans="1:13" x14ac:dyDescent="0.2">
      <c r="A110" s="108"/>
      <c r="B110" s="107"/>
      <c r="C110" s="109"/>
      <c r="D110" s="88"/>
      <c r="J110" s="97" t="s">
        <v>4</v>
      </c>
      <c r="K110" s="100">
        <v>0</v>
      </c>
      <c r="L110" s="100">
        <v>0</v>
      </c>
      <c r="M110" s="100">
        <v>0</v>
      </c>
    </row>
    <row r="111" spans="1:13" s="112" customFormat="1" x14ac:dyDescent="0.2">
      <c r="A111" s="108"/>
      <c r="B111" s="107"/>
      <c r="C111" s="109"/>
      <c r="D111" s="111"/>
      <c r="F111" s="111"/>
      <c r="G111" s="111"/>
      <c r="H111" s="111"/>
      <c r="J111" s="86"/>
      <c r="K111" s="86"/>
      <c r="L111" s="86"/>
      <c r="M111" s="88"/>
    </row>
    <row r="112" spans="1:13" s="112" customFormat="1" x14ac:dyDescent="0.2">
      <c r="A112" s="108"/>
      <c r="B112" s="107"/>
      <c r="C112" s="109"/>
      <c r="D112" s="111" t="s">
        <v>300</v>
      </c>
      <c r="F112" s="111" t="s">
        <v>300</v>
      </c>
      <c r="G112" s="111"/>
      <c r="H112" s="111"/>
      <c r="J112" s="106" t="s">
        <v>2</v>
      </c>
      <c r="K112" s="88">
        <v>123.04820500000002</v>
      </c>
      <c r="L112" s="88">
        <v>719.52065250000021</v>
      </c>
      <c r="M112" s="88"/>
    </row>
    <row r="113" spans="1:13" s="112" customFormat="1" x14ac:dyDescent="0.2">
      <c r="A113" s="108"/>
      <c r="B113" s="107"/>
      <c r="C113" s="109"/>
      <c r="D113" s="111"/>
      <c r="F113" s="111"/>
      <c r="G113" s="111"/>
      <c r="H113" s="111"/>
      <c r="J113" s="106" t="s">
        <v>3</v>
      </c>
      <c r="K113" s="88">
        <v>91.055250000000001</v>
      </c>
      <c r="L113" s="88">
        <v>4.2808349999999997</v>
      </c>
      <c r="M113" s="88">
        <v>7.78986</v>
      </c>
    </row>
    <row r="114" spans="1:13" s="112" customFormat="1" x14ac:dyDescent="0.2">
      <c r="A114" s="108"/>
      <c r="B114" s="107"/>
      <c r="C114" s="109"/>
      <c r="D114" s="111"/>
      <c r="F114" s="111"/>
      <c r="G114" s="111"/>
      <c r="H114" s="111"/>
      <c r="J114" s="86" t="s">
        <v>4</v>
      </c>
      <c r="K114" s="88">
        <v>0</v>
      </c>
      <c r="L114" s="88">
        <v>0</v>
      </c>
      <c r="M114" s="88">
        <v>14.040000000000001</v>
      </c>
    </row>
    <row r="115" spans="1:13" s="112" customFormat="1" x14ac:dyDescent="0.2">
      <c r="A115" s="108"/>
      <c r="B115" s="107"/>
      <c r="C115" s="109"/>
      <c r="D115" s="111"/>
      <c r="F115" s="111"/>
      <c r="G115" s="111"/>
      <c r="H115" s="111"/>
    </row>
    <row r="116" spans="1:13" s="112" customFormat="1" x14ac:dyDescent="0.2">
      <c r="A116" s="108"/>
      <c r="B116" s="107"/>
      <c r="C116" s="109"/>
      <c r="D116" s="111" t="s">
        <v>301</v>
      </c>
      <c r="F116" s="111" t="s">
        <v>301</v>
      </c>
      <c r="G116" s="111"/>
      <c r="H116" s="111"/>
      <c r="J116" s="106" t="s">
        <v>2</v>
      </c>
      <c r="K116" s="88">
        <v>0</v>
      </c>
      <c r="L116" s="88">
        <v>40.46</v>
      </c>
      <c r="M116" s="88"/>
    </row>
    <row r="117" spans="1:13" s="112" customFormat="1" x14ac:dyDescent="0.2">
      <c r="A117" s="108"/>
      <c r="B117" s="107"/>
      <c r="C117" s="109"/>
      <c r="D117" s="111"/>
      <c r="F117" s="111"/>
      <c r="G117" s="111"/>
      <c r="H117" s="111"/>
      <c r="J117" s="106" t="s">
        <v>3</v>
      </c>
      <c r="K117" s="88">
        <v>18</v>
      </c>
      <c r="L117" s="88">
        <v>229</v>
      </c>
      <c r="M117" s="88">
        <v>416</v>
      </c>
    </row>
    <row r="118" spans="1:13" s="112" customFormat="1" x14ac:dyDescent="0.2">
      <c r="A118" s="85"/>
      <c r="B118" s="86"/>
      <c r="C118" s="87"/>
      <c r="D118" s="111"/>
      <c r="F118" s="111"/>
      <c r="G118" s="111"/>
      <c r="H118" s="111"/>
      <c r="J118" s="86" t="s">
        <v>4</v>
      </c>
      <c r="K118" s="88">
        <v>-87</v>
      </c>
      <c r="L118" s="88">
        <v>0</v>
      </c>
      <c r="M118" s="88">
        <v>87</v>
      </c>
    </row>
    <row r="119" spans="1:13" s="112" customFormat="1" x14ac:dyDescent="0.2">
      <c r="A119" s="113"/>
      <c r="C119" s="114"/>
      <c r="D119" s="106"/>
      <c r="F119" s="88"/>
      <c r="G119" s="88"/>
      <c r="H119" s="88"/>
      <c r="I119" s="86"/>
      <c r="J119" s="86"/>
      <c r="K119" s="86"/>
      <c r="L119" s="86"/>
      <c r="M119" s="86"/>
    </row>
    <row r="120" spans="1:13" s="112" customFormat="1" x14ac:dyDescent="0.2">
      <c r="A120" s="113"/>
      <c r="C120" s="114"/>
      <c r="D120" s="106"/>
      <c r="F120" s="88"/>
      <c r="G120" s="88"/>
      <c r="H120" s="88"/>
      <c r="I120" s="86"/>
      <c r="J120" s="86"/>
      <c r="K120" s="86"/>
      <c r="L120" s="86"/>
      <c r="M120" s="86"/>
    </row>
    <row r="121" spans="1:13" s="112" customFormat="1" x14ac:dyDescent="0.2">
      <c r="A121" s="113"/>
      <c r="C121" s="114"/>
      <c r="D121" s="106"/>
      <c r="F121" s="88"/>
      <c r="G121" s="88"/>
      <c r="H121" s="88"/>
      <c r="I121" s="86"/>
      <c r="J121" s="86"/>
      <c r="K121" s="86"/>
      <c r="L121" s="86"/>
      <c r="M121" s="86"/>
    </row>
    <row r="122" spans="1:13" x14ac:dyDescent="0.2">
      <c r="A122" s="113"/>
      <c r="B122" s="112"/>
      <c r="C122" s="114"/>
      <c r="D122" s="106"/>
    </row>
    <row r="123" spans="1:13" x14ac:dyDescent="0.2">
      <c r="A123" s="113"/>
      <c r="B123" s="112"/>
      <c r="C123" s="114"/>
      <c r="D123" s="106"/>
    </row>
    <row r="124" spans="1:13" x14ac:dyDescent="0.2">
      <c r="A124" s="113"/>
      <c r="B124" s="112"/>
      <c r="C124" s="114"/>
      <c r="D124" s="106"/>
    </row>
    <row r="125" spans="1:13" x14ac:dyDescent="0.2">
      <c r="B125" s="115"/>
      <c r="C125" s="115"/>
    </row>
    <row r="126" spans="1:13" x14ac:dyDescent="0.2">
      <c r="B126" s="115"/>
      <c r="C126" s="115"/>
    </row>
    <row r="127" spans="1:13" x14ac:dyDescent="0.2">
      <c r="B127" s="115"/>
      <c r="C127" s="115"/>
    </row>
    <row r="128" spans="1:13" x14ac:dyDescent="0.2">
      <c r="B128" s="115"/>
      <c r="C128" s="115"/>
    </row>
    <row r="129" spans="2:3" x14ac:dyDescent="0.2">
      <c r="B129" s="115"/>
      <c r="C129" s="115"/>
    </row>
    <row r="130" spans="2:3" x14ac:dyDescent="0.2">
      <c r="B130" s="115"/>
      <c r="C130" s="115"/>
    </row>
    <row r="131" spans="2:3" x14ac:dyDescent="0.2">
      <c r="B131" s="115"/>
      <c r="C131" s="115"/>
    </row>
  </sheetData>
  <dataValidations count="1">
    <dataValidation type="list" allowBlank="1" showInputMessage="1" showErrorMessage="1" sqref="D3:D97" xr:uid="{00000000-0002-0000-0100-000001000000}">
      <formula1>$D$119:$D$122</formula1>
    </dataValidation>
  </dataValidations>
  <pageMargins left="0.7" right="0.7" top="0.75" bottom="0.75" header="0.3" footer="0.3"/>
  <pageSetup paperSize="9" scale="5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96"/>
  <sheetViews>
    <sheetView workbookViewId="0">
      <pane ySplit="2" topLeftCell="A3" activePane="bottomLeft" state="frozen"/>
      <selection pane="bottomLeft" activeCell="K3" sqref="K3:N3"/>
    </sheetView>
  </sheetViews>
  <sheetFormatPr defaultRowHeight="15.75" x14ac:dyDescent="0.2"/>
  <cols>
    <col min="1" max="1" width="5.7109375" style="22" customWidth="1"/>
    <col min="2" max="2" width="48.85546875" style="47" customWidth="1"/>
    <col min="3" max="3" width="9.140625" style="49"/>
    <col min="4" max="4" width="10.5703125" style="49" customWidth="1"/>
    <col min="5" max="5" width="2.140625" style="47" customWidth="1"/>
    <col min="6" max="8" width="9.140625" style="50"/>
    <col min="9" max="9" width="9.7109375" style="50" customWidth="1"/>
    <col min="10" max="10" width="2.5703125" style="47" customWidth="1"/>
    <col min="11" max="11" width="11.28515625" style="47" customWidth="1"/>
    <col min="12" max="12" width="11.140625" style="47" customWidth="1"/>
    <col min="13" max="13" width="10.85546875" style="47" customWidth="1"/>
    <col min="14" max="14" width="11" style="47" customWidth="1"/>
    <col min="15" max="16384" width="9.140625" style="48"/>
  </cols>
  <sheetData>
    <row r="1" spans="1:14" ht="27" customHeight="1" x14ac:dyDescent="0.2">
      <c r="A1" s="77" t="s">
        <v>229</v>
      </c>
      <c r="B1" s="48"/>
    </row>
    <row r="2" spans="1:14" ht="63" x14ac:dyDescent="0.2">
      <c r="A2" s="82"/>
      <c r="B2" s="81" t="s">
        <v>0</v>
      </c>
      <c r="C2" s="173" t="s">
        <v>47</v>
      </c>
      <c r="D2" s="80" t="s">
        <v>15</v>
      </c>
      <c r="E2" s="80"/>
      <c r="F2" s="83" t="s">
        <v>490</v>
      </c>
      <c r="G2" s="83" t="s">
        <v>491</v>
      </c>
      <c r="H2" s="83" t="s">
        <v>492</v>
      </c>
      <c r="I2" s="83" t="s">
        <v>493</v>
      </c>
      <c r="J2" s="84"/>
      <c r="K2" s="83" t="s">
        <v>494</v>
      </c>
      <c r="L2" s="83" t="s">
        <v>495</v>
      </c>
      <c r="M2" s="83" t="s">
        <v>496</v>
      </c>
      <c r="N2" s="83" t="s">
        <v>497</v>
      </c>
    </row>
    <row r="3" spans="1:14" x14ac:dyDescent="0.2">
      <c r="F3" s="190"/>
      <c r="G3" s="190"/>
      <c r="H3" s="190"/>
      <c r="I3" s="190"/>
      <c r="J3" s="74"/>
      <c r="K3" s="190"/>
      <c r="L3" s="190"/>
      <c r="M3" s="190"/>
      <c r="N3" s="190"/>
    </row>
    <row r="4" spans="1:14" x14ac:dyDescent="0.2">
      <c r="A4" s="78" t="s">
        <v>182</v>
      </c>
      <c r="B4" s="51"/>
      <c r="C4" s="52"/>
      <c r="D4" s="23"/>
      <c r="E4" s="22"/>
      <c r="F4" s="53"/>
      <c r="G4" s="53"/>
      <c r="H4" s="53"/>
      <c r="I4" s="53"/>
      <c r="J4" s="22"/>
      <c r="K4" s="31"/>
      <c r="L4" s="31"/>
      <c r="M4" s="31"/>
      <c r="N4" s="31"/>
    </row>
    <row r="5" spans="1:14" x14ac:dyDescent="0.2">
      <c r="A5" s="78"/>
      <c r="B5" s="54" t="s">
        <v>183</v>
      </c>
      <c r="C5" s="55" t="s">
        <v>50</v>
      </c>
      <c r="D5" s="49" t="s">
        <v>2</v>
      </c>
      <c r="F5" s="56">
        <v>12</v>
      </c>
      <c r="G5" s="56">
        <v>13</v>
      </c>
      <c r="H5" s="56">
        <v>13</v>
      </c>
      <c r="I5" s="56"/>
      <c r="J5" s="56"/>
      <c r="K5" s="57">
        <v>1.1736</v>
      </c>
      <c r="L5" s="57">
        <v>1.2713999999999999</v>
      </c>
      <c r="M5" s="57">
        <v>1.2713999999999999</v>
      </c>
      <c r="N5" s="57"/>
    </row>
    <row r="6" spans="1:14" x14ac:dyDescent="0.2">
      <c r="A6" s="78"/>
      <c r="B6" s="54" t="s">
        <v>183</v>
      </c>
      <c r="C6" s="55" t="s">
        <v>51</v>
      </c>
      <c r="D6" s="49" t="s">
        <v>3</v>
      </c>
      <c r="F6" s="56">
        <v>5</v>
      </c>
      <c r="G6" s="56">
        <v>45</v>
      </c>
      <c r="H6" s="56">
        <v>60</v>
      </c>
      <c r="I6" s="56">
        <v>40</v>
      </c>
      <c r="J6" s="56"/>
      <c r="K6" s="57">
        <v>0.48899999999999999</v>
      </c>
      <c r="L6" s="57">
        <v>4.4009999999999998</v>
      </c>
      <c r="M6" s="57">
        <v>5.8680000000000003</v>
      </c>
      <c r="N6" s="57">
        <v>3.9119999999999999</v>
      </c>
    </row>
    <row r="7" spans="1:14" x14ac:dyDescent="0.2">
      <c r="A7" s="78"/>
      <c r="B7" s="54" t="s">
        <v>184</v>
      </c>
      <c r="C7" s="55" t="s">
        <v>50</v>
      </c>
      <c r="D7" s="49" t="s">
        <v>2</v>
      </c>
      <c r="F7" s="56">
        <v>0</v>
      </c>
      <c r="G7" s="56">
        <v>45</v>
      </c>
      <c r="H7" s="56">
        <v>55</v>
      </c>
      <c r="I7" s="56"/>
      <c r="J7" s="56"/>
      <c r="K7" s="57">
        <v>0</v>
      </c>
      <c r="L7" s="57">
        <v>4.4009999999999998</v>
      </c>
      <c r="M7" s="57">
        <v>5.3789999999999996</v>
      </c>
      <c r="N7" s="57"/>
    </row>
    <row r="8" spans="1:14" x14ac:dyDescent="0.2">
      <c r="A8" s="78"/>
      <c r="B8" s="54" t="s">
        <v>184</v>
      </c>
      <c r="C8" s="55" t="s">
        <v>51</v>
      </c>
      <c r="D8" s="49" t="s">
        <v>3</v>
      </c>
      <c r="F8" s="56">
        <v>0</v>
      </c>
      <c r="G8" s="56">
        <v>50</v>
      </c>
      <c r="H8" s="56">
        <v>55</v>
      </c>
      <c r="I8" s="56">
        <v>10</v>
      </c>
      <c r="J8" s="56"/>
      <c r="K8" s="57">
        <v>0</v>
      </c>
      <c r="L8" s="57">
        <v>4.8899999999999997</v>
      </c>
      <c r="M8" s="57">
        <v>5.3789999999999996</v>
      </c>
      <c r="N8" s="57">
        <v>0.97799999999999998</v>
      </c>
    </row>
    <row r="9" spans="1:14" x14ac:dyDescent="0.2">
      <c r="A9" s="78"/>
      <c r="B9" s="54"/>
      <c r="C9" s="55"/>
      <c r="F9" s="56"/>
      <c r="G9" s="56"/>
      <c r="H9" s="56"/>
      <c r="I9" s="56"/>
      <c r="J9" s="56"/>
      <c r="K9" s="57"/>
      <c r="L9" s="57"/>
      <c r="M9" s="57"/>
      <c r="N9" s="57"/>
    </row>
    <row r="10" spans="1:14" x14ac:dyDescent="0.2">
      <c r="A10" s="78" t="s">
        <v>32</v>
      </c>
      <c r="B10" s="54"/>
      <c r="C10" s="55"/>
      <c r="F10" s="56"/>
      <c r="G10" s="56"/>
      <c r="H10" s="56"/>
      <c r="I10" s="56"/>
      <c r="J10" s="56"/>
      <c r="K10" s="57"/>
      <c r="L10" s="57"/>
      <c r="M10" s="57"/>
      <c r="N10" s="57"/>
    </row>
    <row r="11" spans="1:14" x14ac:dyDescent="0.2">
      <c r="A11" s="78"/>
      <c r="B11" s="54" t="s">
        <v>185</v>
      </c>
      <c r="C11" s="55" t="s">
        <v>51</v>
      </c>
      <c r="D11" s="49" t="s">
        <v>3</v>
      </c>
      <c r="F11" s="56">
        <v>0</v>
      </c>
      <c r="G11" s="56">
        <v>0</v>
      </c>
      <c r="H11" s="56">
        <v>21.6</v>
      </c>
      <c r="I11" s="56">
        <v>29.8</v>
      </c>
      <c r="J11" s="56"/>
      <c r="K11" s="57">
        <v>0</v>
      </c>
      <c r="L11" s="57">
        <v>0</v>
      </c>
      <c r="M11" s="57">
        <v>2.1124800000000001</v>
      </c>
      <c r="N11" s="57">
        <v>2.9144399999999999</v>
      </c>
    </row>
    <row r="12" spans="1:14" x14ac:dyDescent="0.2">
      <c r="A12" s="78"/>
      <c r="B12" s="54" t="s">
        <v>186</v>
      </c>
      <c r="C12" s="55" t="s">
        <v>51</v>
      </c>
      <c r="D12" s="49" t="s">
        <v>3</v>
      </c>
      <c r="F12" s="56">
        <v>0</v>
      </c>
      <c r="G12" s="56">
        <v>0</v>
      </c>
      <c r="H12" s="56">
        <v>180</v>
      </c>
      <c r="I12" s="56">
        <v>210</v>
      </c>
      <c r="J12" s="56"/>
      <c r="K12" s="57">
        <v>0</v>
      </c>
      <c r="L12" s="57">
        <v>0</v>
      </c>
      <c r="M12" s="57">
        <v>17.603999999999999</v>
      </c>
      <c r="N12" s="57">
        <v>20.538</v>
      </c>
    </row>
    <row r="13" spans="1:14" x14ac:dyDescent="0.2">
      <c r="A13" s="78"/>
      <c r="B13" s="54" t="s">
        <v>187</v>
      </c>
      <c r="C13" s="55" t="s">
        <v>51</v>
      </c>
      <c r="D13" s="49" t="s">
        <v>3</v>
      </c>
      <c r="F13" s="56">
        <v>46</v>
      </c>
      <c r="G13" s="56">
        <v>0</v>
      </c>
      <c r="H13" s="56">
        <v>0</v>
      </c>
      <c r="I13" s="56">
        <v>0</v>
      </c>
      <c r="J13" s="56"/>
      <c r="K13" s="57">
        <v>4.4988000000000001</v>
      </c>
      <c r="L13" s="57">
        <v>0</v>
      </c>
      <c r="M13" s="57">
        <v>0</v>
      </c>
      <c r="N13" s="57">
        <v>0</v>
      </c>
    </row>
    <row r="14" spans="1:14" x14ac:dyDescent="0.2">
      <c r="A14" s="78"/>
      <c r="B14" s="54" t="s">
        <v>188</v>
      </c>
      <c r="C14" s="55" t="s">
        <v>51</v>
      </c>
      <c r="D14" s="49" t="s">
        <v>2</v>
      </c>
      <c r="E14" s="22"/>
      <c r="F14" s="56">
        <v>0</v>
      </c>
      <c r="G14" s="56">
        <v>2</v>
      </c>
      <c r="H14" s="56">
        <v>0</v>
      </c>
      <c r="I14" s="56"/>
      <c r="J14" s="56"/>
      <c r="K14" s="57">
        <v>0</v>
      </c>
      <c r="L14" s="57">
        <v>0.1852</v>
      </c>
      <c r="M14" s="57">
        <v>0</v>
      </c>
      <c r="N14" s="57"/>
    </row>
    <row r="15" spans="1:14" x14ac:dyDescent="0.2">
      <c r="A15" s="78"/>
      <c r="B15" s="54" t="s">
        <v>189</v>
      </c>
      <c r="C15" s="55" t="s">
        <v>51</v>
      </c>
      <c r="D15" s="49" t="s">
        <v>3</v>
      </c>
      <c r="F15" s="56">
        <v>0</v>
      </c>
      <c r="G15" s="56">
        <v>2</v>
      </c>
      <c r="H15" s="56">
        <v>1</v>
      </c>
      <c r="I15" s="56">
        <v>0</v>
      </c>
      <c r="J15" s="56"/>
      <c r="K15" s="57">
        <v>0</v>
      </c>
      <c r="L15" s="57">
        <v>0.1956</v>
      </c>
      <c r="M15" s="57">
        <v>9.7799999999999998E-2</v>
      </c>
      <c r="N15" s="57">
        <v>0</v>
      </c>
    </row>
    <row r="16" spans="1:14" x14ac:dyDescent="0.2">
      <c r="A16" s="78"/>
      <c r="B16" s="54" t="s">
        <v>189</v>
      </c>
      <c r="C16" s="55" t="s">
        <v>51</v>
      </c>
      <c r="D16" s="49" t="s">
        <v>2</v>
      </c>
      <c r="F16" s="56">
        <v>1</v>
      </c>
      <c r="G16" s="56">
        <v>0</v>
      </c>
      <c r="H16" s="56">
        <v>0</v>
      </c>
      <c r="I16" s="56"/>
      <c r="J16" s="56"/>
      <c r="K16" s="57">
        <v>9.7799999999999998E-2</v>
      </c>
      <c r="L16" s="57">
        <v>0</v>
      </c>
      <c r="M16" s="57">
        <v>0</v>
      </c>
      <c r="N16" s="57"/>
    </row>
    <row r="17" spans="1:14" x14ac:dyDescent="0.2">
      <c r="A17" s="78"/>
      <c r="B17" s="54" t="s">
        <v>190</v>
      </c>
      <c r="C17" s="55" t="s">
        <v>51</v>
      </c>
      <c r="D17" s="49" t="s">
        <v>2</v>
      </c>
      <c r="F17" s="56">
        <v>0</v>
      </c>
      <c r="G17" s="56">
        <v>5</v>
      </c>
      <c r="H17" s="56">
        <v>0</v>
      </c>
      <c r="I17" s="56"/>
      <c r="J17" s="56"/>
      <c r="K17" s="57">
        <v>0</v>
      </c>
      <c r="L17" s="57">
        <v>0.46300000000000002</v>
      </c>
      <c r="M17" s="57">
        <v>0</v>
      </c>
      <c r="N17" s="57"/>
    </row>
    <row r="18" spans="1:14" x14ac:dyDescent="0.2">
      <c r="A18" s="78"/>
      <c r="B18" s="54" t="s">
        <v>191</v>
      </c>
      <c r="C18" s="55" t="s">
        <v>51</v>
      </c>
      <c r="D18" s="49" t="s">
        <v>2</v>
      </c>
      <c r="F18" s="56">
        <v>0</v>
      </c>
      <c r="G18" s="56">
        <v>0.2</v>
      </c>
      <c r="H18" s="56">
        <v>0</v>
      </c>
      <c r="I18" s="56"/>
      <c r="J18" s="56"/>
      <c r="K18" s="57">
        <v>0</v>
      </c>
      <c r="L18" s="57">
        <v>1.8520000000000002E-2</v>
      </c>
      <c r="M18" s="57">
        <v>0</v>
      </c>
      <c r="N18" s="57"/>
    </row>
    <row r="19" spans="1:14" x14ac:dyDescent="0.2">
      <c r="A19" s="78"/>
      <c r="B19" s="54"/>
      <c r="C19" s="55"/>
      <c r="F19" s="56"/>
      <c r="G19" s="56"/>
      <c r="H19" s="56"/>
      <c r="I19" s="56"/>
      <c r="J19" s="56"/>
      <c r="K19" s="57"/>
      <c r="L19" s="57"/>
      <c r="M19" s="57"/>
      <c r="N19" s="57"/>
    </row>
    <row r="20" spans="1:14" x14ac:dyDescent="0.2">
      <c r="A20" s="78" t="s">
        <v>115</v>
      </c>
      <c r="B20" s="54"/>
      <c r="C20" s="55"/>
      <c r="F20" s="56"/>
      <c r="G20" s="56"/>
      <c r="H20" s="56"/>
      <c r="I20" s="56"/>
      <c r="J20" s="56"/>
      <c r="K20" s="57"/>
      <c r="L20" s="57"/>
      <c r="M20" s="57"/>
      <c r="N20" s="57"/>
    </row>
    <row r="21" spans="1:14" x14ac:dyDescent="0.2">
      <c r="A21" s="78"/>
      <c r="B21" s="54" t="s">
        <v>192</v>
      </c>
      <c r="C21" s="55" t="s">
        <v>161</v>
      </c>
      <c r="D21" s="49" t="s">
        <v>2</v>
      </c>
      <c r="F21" s="56">
        <v>337</v>
      </c>
      <c r="G21" s="56">
        <v>1601</v>
      </c>
      <c r="H21" s="56">
        <v>901</v>
      </c>
      <c r="I21" s="56"/>
      <c r="J21" s="56"/>
      <c r="K21" s="57">
        <v>32.958599999999997</v>
      </c>
      <c r="L21" s="57">
        <v>156.5778</v>
      </c>
      <c r="M21" s="57">
        <v>88.117800000000003</v>
      </c>
      <c r="N21" s="57"/>
    </row>
    <row r="22" spans="1:14" x14ac:dyDescent="0.2">
      <c r="A22" s="78"/>
      <c r="B22" s="54" t="s">
        <v>193</v>
      </c>
      <c r="C22" s="55" t="s">
        <v>161</v>
      </c>
      <c r="D22" s="49" t="s">
        <v>3</v>
      </c>
      <c r="F22" s="56">
        <v>506</v>
      </c>
      <c r="G22" s="56">
        <v>354</v>
      </c>
      <c r="H22" s="56">
        <v>708</v>
      </c>
      <c r="I22" s="56">
        <v>859</v>
      </c>
      <c r="J22" s="56"/>
      <c r="K22" s="57">
        <v>49.486800000000002</v>
      </c>
      <c r="L22" s="57">
        <v>34.621200000000002</v>
      </c>
      <c r="M22" s="57">
        <v>69.242400000000004</v>
      </c>
      <c r="N22" s="57">
        <v>84.010199999999998</v>
      </c>
    </row>
    <row r="23" spans="1:14" x14ac:dyDescent="0.2">
      <c r="A23" s="78"/>
      <c r="B23" s="54"/>
      <c r="C23" s="55"/>
      <c r="F23" s="56"/>
      <c r="G23" s="56"/>
      <c r="H23" s="56"/>
      <c r="I23" s="56"/>
      <c r="J23" s="56"/>
      <c r="K23" s="57"/>
      <c r="L23" s="57"/>
      <c r="M23" s="57"/>
      <c r="N23" s="57"/>
    </row>
    <row r="24" spans="1:14" x14ac:dyDescent="0.2">
      <c r="A24" s="78" t="s">
        <v>33</v>
      </c>
      <c r="B24" s="54"/>
      <c r="C24" s="55"/>
      <c r="F24" s="56"/>
      <c r="G24" s="56"/>
      <c r="H24" s="56"/>
      <c r="I24" s="56"/>
      <c r="J24" s="56"/>
      <c r="K24" s="57"/>
      <c r="L24" s="57"/>
      <c r="M24" s="57"/>
      <c r="N24" s="57"/>
    </row>
    <row r="25" spans="1:14" ht="30" x14ac:dyDescent="0.2">
      <c r="A25" s="78"/>
      <c r="B25" s="54" t="s">
        <v>194</v>
      </c>
      <c r="C25" s="55" t="s">
        <v>48</v>
      </c>
      <c r="D25" s="49" t="s">
        <v>3</v>
      </c>
      <c r="F25" s="56">
        <v>0</v>
      </c>
      <c r="G25" s="56">
        <v>0</v>
      </c>
      <c r="H25" s="56">
        <v>180</v>
      </c>
      <c r="I25" s="56">
        <v>600</v>
      </c>
      <c r="J25" s="56"/>
      <c r="K25" s="57">
        <v>0</v>
      </c>
      <c r="L25" s="57">
        <v>0</v>
      </c>
      <c r="M25" s="57">
        <v>17.603999999999999</v>
      </c>
      <c r="N25" s="57">
        <v>58.68</v>
      </c>
    </row>
    <row r="26" spans="1:14" ht="30" x14ac:dyDescent="0.2">
      <c r="A26" s="78"/>
      <c r="B26" s="54" t="s">
        <v>195</v>
      </c>
      <c r="C26" s="55" t="s">
        <v>48</v>
      </c>
      <c r="D26" s="49" t="s">
        <v>3</v>
      </c>
      <c r="F26" s="56">
        <v>0</v>
      </c>
      <c r="G26" s="56">
        <v>230</v>
      </c>
      <c r="H26" s="56">
        <v>300</v>
      </c>
      <c r="I26" s="56">
        <v>100</v>
      </c>
      <c r="J26" s="56"/>
      <c r="K26" s="57">
        <v>0</v>
      </c>
      <c r="L26" s="57">
        <v>22.494</v>
      </c>
      <c r="M26" s="57">
        <v>29.34</v>
      </c>
      <c r="N26" s="57">
        <v>9.7799999999999994</v>
      </c>
    </row>
    <row r="27" spans="1:14" x14ac:dyDescent="0.2">
      <c r="A27" s="78"/>
      <c r="B27" s="54" t="s">
        <v>196</v>
      </c>
      <c r="C27" s="55" t="s">
        <v>48</v>
      </c>
      <c r="D27" s="49" t="s">
        <v>3</v>
      </c>
      <c r="F27" s="56">
        <v>0</v>
      </c>
      <c r="G27" s="56">
        <v>0</v>
      </c>
      <c r="H27" s="56">
        <v>185</v>
      </c>
      <c r="I27" s="56">
        <v>300</v>
      </c>
      <c r="J27" s="56"/>
      <c r="K27" s="57">
        <v>0</v>
      </c>
      <c r="L27" s="57">
        <v>0</v>
      </c>
      <c r="M27" s="57">
        <v>18.093</v>
      </c>
      <c r="N27" s="57">
        <v>29.34</v>
      </c>
    </row>
    <row r="28" spans="1:14" x14ac:dyDescent="0.2">
      <c r="A28" s="78"/>
      <c r="B28" s="54" t="s">
        <v>197</v>
      </c>
      <c r="C28" s="55" t="s">
        <v>48</v>
      </c>
      <c r="D28" s="49" t="s">
        <v>4</v>
      </c>
      <c r="F28" s="56">
        <v>1598</v>
      </c>
      <c r="G28" s="56">
        <v>2416</v>
      </c>
      <c r="H28" s="56">
        <v>2803</v>
      </c>
      <c r="I28" s="56">
        <v>3183</v>
      </c>
      <c r="J28" s="56"/>
      <c r="K28" s="57">
        <v>156.28440000000001</v>
      </c>
      <c r="L28" s="57">
        <v>236.28479999999999</v>
      </c>
      <c r="M28" s="57">
        <v>274.13339999999999</v>
      </c>
      <c r="N28" s="57">
        <v>311.29739999999998</v>
      </c>
    </row>
    <row r="29" spans="1:14" x14ac:dyDescent="0.2">
      <c r="A29" s="78"/>
      <c r="B29" s="54" t="s">
        <v>198</v>
      </c>
      <c r="C29" s="55" t="s">
        <v>48</v>
      </c>
      <c r="D29" s="49" t="s">
        <v>4</v>
      </c>
      <c r="F29" s="56">
        <v>0</v>
      </c>
      <c r="G29" s="56">
        <v>308</v>
      </c>
      <c r="H29" s="56">
        <v>522</v>
      </c>
      <c r="I29" s="56">
        <v>370</v>
      </c>
      <c r="J29" s="56"/>
      <c r="K29" s="57">
        <v>0</v>
      </c>
      <c r="L29" s="57">
        <v>30.122399999999999</v>
      </c>
      <c r="M29" s="57">
        <v>51.051600000000001</v>
      </c>
      <c r="N29" s="57">
        <v>36.186</v>
      </c>
    </row>
    <row r="30" spans="1:14" x14ac:dyDescent="0.2">
      <c r="A30" s="78"/>
      <c r="B30" s="54" t="s">
        <v>199</v>
      </c>
      <c r="C30" s="55" t="s">
        <v>48</v>
      </c>
      <c r="D30" s="49" t="s">
        <v>4</v>
      </c>
      <c r="F30" s="56">
        <v>0</v>
      </c>
      <c r="G30" s="56">
        <v>50</v>
      </c>
      <c r="H30" s="56">
        <v>70</v>
      </c>
      <c r="I30" s="56">
        <v>80</v>
      </c>
      <c r="J30" s="56"/>
      <c r="K30" s="57">
        <v>0</v>
      </c>
      <c r="L30" s="57">
        <v>4.8899999999999997</v>
      </c>
      <c r="M30" s="57">
        <v>6.8460000000000001</v>
      </c>
      <c r="N30" s="57">
        <v>7.8239999999999998</v>
      </c>
    </row>
    <row r="31" spans="1:14" x14ac:dyDescent="0.2">
      <c r="A31" s="78"/>
      <c r="B31" s="54" t="s">
        <v>200</v>
      </c>
      <c r="C31" s="55" t="s">
        <v>48</v>
      </c>
      <c r="D31" s="49" t="s">
        <v>2</v>
      </c>
      <c r="F31" s="56">
        <v>0</v>
      </c>
      <c r="G31" s="56">
        <v>0</v>
      </c>
      <c r="H31" s="56">
        <v>70</v>
      </c>
      <c r="I31" s="56"/>
      <c r="J31" s="56"/>
      <c r="K31" s="57">
        <v>0</v>
      </c>
      <c r="L31" s="57">
        <v>0</v>
      </c>
      <c r="M31" s="57">
        <v>6.8460000000000001</v>
      </c>
      <c r="N31" s="57"/>
    </row>
    <row r="32" spans="1:14" x14ac:dyDescent="0.2">
      <c r="A32" s="78"/>
      <c r="B32" s="54" t="s">
        <v>201</v>
      </c>
      <c r="C32" s="55" t="s">
        <v>48</v>
      </c>
      <c r="D32" s="49" t="s">
        <v>2</v>
      </c>
      <c r="F32" s="56">
        <v>0</v>
      </c>
      <c r="G32" s="56">
        <v>10</v>
      </c>
      <c r="H32" s="56">
        <v>10</v>
      </c>
      <c r="I32" s="56"/>
      <c r="J32" s="56"/>
      <c r="K32" s="57">
        <v>0</v>
      </c>
      <c r="L32" s="57">
        <v>0.97799999999999998</v>
      </c>
      <c r="M32" s="57">
        <v>0.97799999999999998</v>
      </c>
      <c r="N32" s="57"/>
    </row>
    <row r="33" spans="1:14" x14ac:dyDescent="0.2">
      <c r="A33" s="78"/>
      <c r="B33" s="54" t="s">
        <v>202</v>
      </c>
      <c r="C33" s="55" t="s">
        <v>48</v>
      </c>
      <c r="D33" s="49" t="s">
        <v>2</v>
      </c>
      <c r="F33" s="56">
        <v>0</v>
      </c>
      <c r="G33" s="56">
        <v>0.5</v>
      </c>
      <c r="H33" s="56">
        <v>0</v>
      </c>
      <c r="I33" s="56"/>
      <c r="J33" s="56"/>
      <c r="K33" s="57">
        <v>0</v>
      </c>
      <c r="L33" s="57">
        <v>4.8899999999999999E-2</v>
      </c>
      <c r="M33" s="57">
        <v>0</v>
      </c>
      <c r="N33" s="57"/>
    </row>
    <row r="34" spans="1:14" x14ac:dyDescent="0.2">
      <c r="A34" s="78"/>
      <c r="B34" s="54"/>
      <c r="C34" s="55"/>
      <c r="F34" s="56"/>
      <c r="G34" s="56"/>
      <c r="H34" s="56"/>
      <c r="I34" s="56"/>
      <c r="J34" s="56"/>
      <c r="K34" s="57"/>
      <c r="L34" s="57"/>
      <c r="M34" s="57"/>
      <c r="N34" s="57"/>
    </row>
    <row r="35" spans="1:14" x14ac:dyDescent="0.2">
      <c r="A35" s="78" t="s">
        <v>79</v>
      </c>
      <c r="B35" s="54"/>
      <c r="C35" s="55"/>
      <c r="F35" s="56"/>
      <c r="G35" s="56"/>
      <c r="H35" s="56"/>
      <c r="I35" s="56"/>
      <c r="J35" s="56"/>
      <c r="K35" s="57"/>
      <c r="L35" s="57"/>
      <c r="M35" s="57"/>
      <c r="N35" s="57"/>
    </row>
    <row r="36" spans="1:14" x14ac:dyDescent="0.2">
      <c r="A36" s="78"/>
      <c r="B36" s="54" t="s">
        <v>203</v>
      </c>
      <c r="C36" s="55" t="s">
        <v>54</v>
      </c>
      <c r="D36" s="49" t="s">
        <v>2</v>
      </c>
      <c r="F36" s="56">
        <v>0</v>
      </c>
      <c r="G36" s="56">
        <v>44.25</v>
      </c>
      <c r="H36" s="56">
        <v>74.399999999999991</v>
      </c>
      <c r="I36" s="56"/>
      <c r="J36" s="56"/>
      <c r="K36" s="57">
        <v>0</v>
      </c>
      <c r="L36" s="57">
        <v>4.3276500000000002</v>
      </c>
      <c r="M36" s="57">
        <v>7.2763199999999992</v>
      </c>
      <c r="N36" s="57"/>
    </row>
    <row r="37" spans="1:14" x14ac:dyDescent="0.2">
      <c r="A37" s="78"/>
      <c r="B37" s="54" t="s">
        <v>204</v>
      </c>
      <c r="C37" s="55" t="s">
        <v>54</v>
      </c>
      <c r="D37" s="49" t="s">
        <v>2</v>
      </c>
      <c r="F37" s="56">
        <v>0</v>
      </c>
      <c r="G37" s="56">
        <v>8</v>
      </c>
      <c r="H37" s="56">
        <v>14</v>
      </c>
      <c r="I37" s="56"/>
      <c r="J37" s="56"/>
      <c r="K37" s="57">
        <v>0</v>
      </c>
      <c r="L37" s="57">
        <v>0.78239999999999998</v>
      </c>
      <c r="M37" s="57">
        <v>1.3692</v>
      </c>
      <c r="N37" s="57"/>
    </row>
    <row r="38" spans="1:14" x14ac:dyDescent="0.2">
      <c r="A38" s="78"/>
      <c r="B38" s="54"/>
      <c r="C38" s="55"/>
      <c r="F38" s="56"/>
      <c r="G38" s="56"/>
      <c r="H38" s="56"/>
      <c r="I38" s="56"/>
      <c r="J38" s="56"/>
      <c r="K38" s="57"/>
      <c r="L38" s="57"/>
      <c r="M38" s="57"/>
      <c r="N38" s="57"/>
    </row>
    <row r="39" spans="1:14" x14ac:dyDescent="0.2">
      <c r="A39" s="78" t="s">
        <v>126</v>
      </c>
      <c r="B39" s="54"/>
      <c r="C39" s="55"/>
      <c r="F39" s="56"/>
      <c r="G39" s="56"/>
      <c r="H39" s="56"/>
      <c r="I39" s="56"/>
      <c r="J39" s="56"/>
      <c r="K39" s="57"/>
      <c r="L39" s="57"/>
      <c r="M39" s="57"/>
      <c r="N39" s="57"/>
    </row>
    <row r="40" spans="1:14" x14ac:dyDescent="0.2">
      <c r="A40" s="78"/>
      <c r="B40" s="54" t="s">
        <v>205</v>
      </c>
      <c r="C40" s="55" t="s">
        <v>166</v>
      </c>
      <c r="D40" s="49" t="s">
        <v>2</v>
      </c>
      <c r="F40" s="56">
        <v>0</v>
      </c>
      <c r="G40" s="56">
        <v>5</v>
      </c>
      <c r="H40" s="56">
        <v>6.6</v>
      </c>
      <c r="I40" s="56"/>
      <c r="J40" s="56"/>
      <c r="K40" s="57">
        <v>0</v>
      </c>
      <c r="L40" s="57">
        <v>0.48899999999999999</v>
      </c>
      <c r="M40" s="57">
        <v>0.64547999999999994</v>
      </c>
      <c r="N40" s="57"/>
    </row>
    <row r="41" spans="1:14" x14ac:dyDescent="0.2">
      <c r="A41" s="78"/>
      <c r="B41" s="54"/>
      <c r="C41" s="55"/>
      <c r="F41" s="56"/>
      <c r="G41" s="56"/>
      <c r="H41" s="56"/>
      <c r="I41" s="56"/>
      <c r="J41" s="56"/>
      <c r="K41" s="57"/>
      <c r="L41" s="57"/>
      <c r="M41" s="57"/>
      <c r="N41" s="57"/>
    </row>
    <row r="42" spans="1:14" x14ac:dyDescent="0.2">
      <c r="A42" s="78" t="s">
        <v>206</v>
      </c>
      <c r="B42" s="54"/>
      <c r="C42" s="55"/>
      <c r="F42" s="56"/>
      <c r="G42" s="56"/>
      <c r="H42" s="56"/>
      <c r="I42" s="56"/>
      <c r="J42" s="56"/>
      <c r="K42" s="57"/>
      <c r="L42" s="57"/>
      <c r="M42" s="57"/>
      <c r="N42" s="57"/>
    </row>
    <row r="43" spans="1:14" x14ac:dyDescent="0.2">
      <c r="A43" s="78"/>
      <c r="B43" s="54" t="s">
        <v>207</v>
      </c>
      <c r="C43" s="55" t="s">
        <v>49</v>
      </c>
      <c r="D43" s="49" t="s">
        <v>2</v>
      </c>
      <c r="F43" s="56">
        <v>0</v>
      </c>
      <c r="G43" s="56">
        <v>16.8</v>
      </c>
      <c r="H43" s="56">
        <v>16.8</v>
      </c>
      <c r="I43" s="56"/>
      <c r="J43" s="56"/>
      <c r="K43" s="57">
        <v>0</v>
      </c>
      <c r="L43" s="57">
        <v>1.6430400000000001</v>
      </c>
      <c r="M43" s="57">
        <v>1.6430400000000001</v>
      </c>
      <c r="N43" s="57"/>
    </row>
    <row r="44" spans="1:14" x14ac:dyDescent="0.2">
      <c r="A44" s="78"/>
      <c r="B44" s="54" t="s">
        <v>208</v>
      </c>
      <c r="C44" s="55" t="s">
        <v>48</v>
      </c>
      <c r="D44" s="49" t="s">
        <v>2</v>
      </c>
      <c r="E44" s="22"/>
      <c r="F44" s="56">
        <v>0.1</v>
      </c>
      <c r="G44" s="56">
        <v>0.35</v>
      </c>
      <c r="H44" s="56">
        <v>0.35</v>
      </c>
      <c r="I44" s="56"/>
      <c r="J44" s="56"/>
      <c r="K44" s="57">
        <v>9.7800000000000005E-3</v>
      </c>
      <c r="L44" s="57">
        <v>3.4229999999999997E-2</v>
      </c>
      <c r="M44" s="57">
        <v>3.4229999999999997E-2</v>
      </c>
      <c r="N44" s="57"/>
    </row>
    <row r="45" spans="1:14" ht="30" x14ac:dyDescent="0.2">
      <c r="A45" s="78"/>
      <c r="B45" s="54" t="s">
        <v>209</v>
      </c>
      <c r="C45" s="55" t="s">
        <v>210</v>
      </c>
      <c r="D45" s="49" t="s">
        <v>3</v>
      </c>
      <c r="F45" s="56">
        <v>42</v>
      </c>
      <c r="G45" s="56">
        <v>0</v>
      </c>
      <c r="H45" s="56">
        <v>0</v>
      </c>
      <c r="I45" s="56">
        <v>0</v>
      </c>
      <c r="J45" s="56"/>
      <c r="K45" s="57">
        <v>4.1075999999999997</v>
      </c>
      <c r="L45" s="57">
        <v>0</v>
      </c>
      <c r="M45" s="57">
        <v>0</v>
      </c>
      <c r="N45" s="57">
        <v>0</v>
      </c>
    </row>
    <row r="46" spans="1:14" x14ac:dyDescent="0.2">
      <c r="A46" s="78"/>
      <c r="B46" s="54" t="s">
        <v>211</v>
      </c>
      <c r="C46" s="55" t="s">
        <v>50</v>
      </c>
      <c r="D46" s="49" t="s">
        <v>2</v>
      </c>
      <c r="E46" s="22"/>
      <c r="F46" s="56">
        <v>0</v>
      </c>
      <c r="G46" s="56">
        <v>5</v>
      </c>
      <c r="H46" s="56">
        <v>5</v>
      </c>
      <c r="I46" s="56"/>
      <c r="J46" s="56"/>
      <c r="K46" s="57">
        <v>0</v>
      </c>
      <c r="L46" s="57">
        <v>0.48899999999999999</v>
      </c>
      <c r="M46" s="57">
        <v>0.48899999999999999</v>
      </c>
      <c r="N46" s="57"/>
    </row>
    <row r="47" spans="1:14" x14ac:dyDescent="0.2">
      <c r="A47" s="78"/>
      <c r="B47" s="54" t="s">
        <v>212</v>
      </c>
      <c r="C47" s="55" t="s">
        <v>53</v>
      </c>
      <c r="D47" s="49" t="s">
        <v>3</v>
      </c>
      <c r="F47" s="56">
        <v>0</v>
      </c>
      <c r="G47" s="56">
        <v>0.5</v>
      </c>
      <c r="H47" s="56">
        <v>2</v>
      </c>
      <c r="I47" s="56">
        <v>1.5</v>
      </c>
      <c r="J47" s="56"/>
      <c r="K47" s="57">
        <v>0</v>
      </c>
      <c r="L47" s="57">
        <v>4.8899999999999999E-2</v>
      </c>
      <c r="M47" s="57">
        <v>0.1956</v>
      </c>
      <c r="N47" s="57">
        <v>0.1467</v>
      </c>
    </row>
    <row r="48" spans="1:14" ht="30" x14ac:dyDescent="0.2">
      <c r="A48" s="78"/>
      <c r="B48" s="54" t="s">
        <v>213</v>
      </c>
      <c r="C48" s="55" t="s">
        <v>53</v>
      </c>
      <c r="D48" s="49" t="s">
        <v>2</v>
      </c>
      <c r="F48" s="56">
        <v>0</v>
      </c>
      <c r="G48" s="56">
        <v>2</v>
      </c>
      <c r="H48" s="56">
        <v>0</v>
      </c>
      <c r="I48" s="56"/>
      <c r="J48" s="56"/>
      <c r="K48" s="57">
        <v>0</v>
      </c>
      <c r="L48" s="57">
        <v>0.1956</v>
      </c>
      <c r="M48" s="57">
        <v>0</v>
      </c>
      <c r="N48" s="57"/>
    </row>
    <row r="49" spans="1:14" x14ac:dyDescent="0.2">
      <c r="A49" s="78"/>
      <c r="B49" s="54" t="s">
        <v>214</v>
      </c>
      <c r="C49" s="55" t="s">
        <v>50</v>
      </c>
      <c r="D49" s="49" t="s">
        <v>3</v>
      </c>
      <c r="F49" s="56">
        <v>0</v>
      </c>
      <c r="G49" s="56">
        <v>10</v>
      </c>
      <c r="H49" s="56">
        <v>18</v>
      </c>
      <c r="I49" s="56">
        <v>8</v>
      </c>
      <c r="J49" s="56"/>
      <c r="K49" s="57">
        <v>0</v>
      </c>
      <c r="L49" s="57">
        <v>0.97799999999999998</v>
      </c>
      <c r="M49" s="57">
        <v>1.7604</v>
      </c>
      <c r="N49" s="57">
        <v>0.78239999999999998</v>
      </c>
    </row>
    <row r="50" spans="1:14" x14ac:dyDescent="0.2">
      <c r="A50" s="78"/>
      <c r="B50" s="54" t="s">
        <v>215</v>
      </c>
      <c r="C50" s="55" t="s">
        <v>50</v>
      </c>
      <c r="D50" s="49" t="s">
        <v>3</v>
      </c>
      <c r="F50" s="56">
        <v>0</v>
      </c>
      <c r="G50" s="56">
        <v>10</v>
      </c>
      <c r="H50" s="56">
        <v>20</v>
      </c>
      <c r="I50" s="56">
        <v>10</v>
      </c>
      <c r="J50" s="56"/>
      <c r="K50" s="57">
        <v>0</v>
      </c>
      <c r="L50" s="57">
        <v>0.97799999999999998</v>
      </c>
      <c r="M50" s="57">
        <v>1.956</v>
      </c>
      <c r="N50" s="57">
        <v>0.97799999999999998</v>
      </c>
    </row>
    <row r="51" spans="1:14" x14ac:dyDescent="0.2">
      <c r="A51" s="78"/>
      <c r="B51" s="54" t="s">
        <v>216</v>
      </c>
      <c r="C51" s="55" t="s">
        <v>48</v>
      </c>
      <c r="D51" s="49" t="s">
        <v>2</v>
      </c>
      <c r="F51" s="56">
        <v>0</v>
      </c>
      <c r="G51" s="56">
        <v>9.3000000000000007</v>
      </c>
      <c r="H51" s="56">
        <v>9.3000000000000007</v>
      </c>
      <c r="I51" s="56"/>
      <c r="J51" s="56"/>
      <c r="K51" s="57">
        <v>0</v>
      </c>
      <c r="L51" s="57">
        <v>0.90954000000000002</v>
      </c>
      <c r="M51" s="57">
        <v>0.90954000000000002</v>
      </c>
      <c r="N51" s="57"/>
    </row>
    <row r="52" spans="1:14" x14ac:dyDescent="0.2">
      <c r="A52" s="78"/>
      <c r="B52" s="54"/>
      <c r="C52" s="55"/>
      <c r="E52" s="22"/>
      <c r="F52" s="56"/>
      <c r="G52" s="56"/>
      <c r="H52" s="56"/>
      <c r="I52" s="56"/>
      <c r="J52" s="56"/>
      <c r="K52" s="57"/>
      <c r="L52" s="57"/>
      <c r="M52" s="57"/>
      <c r="N52" s="57"/>
    </row>
    <row r="53" spans="1:14" x14ac:dyDescent="0.2">
      <c r="A53" s="78" t="s">
        <v>63</v>
      </c>
      <c r="B53" s="54"/>
      <c r="C53" s="55"/>
      <c r="E53" s="22"/>
      <c r="F53" s="56"/>
      <c r="G53" s="56"/>
      <c r="H53" s="56"/>
      <c r="I53" s="56"/>
      <c r="J53" s="56"/>
      <c r="K53" s="57"/>
      <c r="L53" s="57"/>
      <c r="M53" s="57"/>
      <c r="N53" s="57"/>
    </row>
    <row r="54" spans="1:14" ht="45" x14ac:dyDescent="0.2">
      <c r="A54" s="78"/>
      <c r="B54" s="54" t="s">
        <v>217</v>
      </c>
      <c r="C54" s="55" t="s">
        <v>63</v>
      </c>
      <c r="D54" s="49" t="s">
        <v>2</v>
      </c>
      <c r="E54" s="22"/>
      <c r="F54" s="56">
        <v>0</v>
      </c>
      <c r="G54" s="56">
        <v>85.3</v>
      </c>
      <c r="H54" s="56">
        <v>261.10000000000002</v>
      </c>
      <c r="I54" s="56"/>
      <c r="J54" s="56"/>
      <c r="K54" s="57">
        <v>0</v>
      </c>
      <c r="L54" s="57">
        <v>8.3423400000000001</v>
      </c>
      <c r="M54" s="57">
        <v>25.535580000000003</v>
      </c>
      <c r="N54" s="57"/>
    </row>
    <row r="55" spans="1:14" ht="30" x14ac:dyDescent="0.2">
      <c r="A55" s="78"/>
      <c r="B55" s="54" t="s">
        <v>218</v>
      </c>
      <c r="C55" s="55" t="s">
        <v>219</v>
      </c>
      <c r="D55" s="49" t="s">
        <v>2</v>
      </c>
      <c r="E55" s="22"/>
      <c r="F55" s="56">
        <v>0</v>
      </c>
      <c r="G55" s="56">
        <v>145.30000000000001</v>
      </c>
      <c r="H55" s="56">
        <v>261.10000000000002</v>
      </c>
      <c r="I55" s="56"/>
      <c r="J55" s="56"/>
      <c r="K55" s="57">
        <v>0</v>
      </c>
      <c r="L55" s="57">
        <v>14.21034</v>
      </c>
      <c r="M55" s="57">
        <v>25.535580000000003</v>
      </c>
      <c r="N55" s="57"/>
    </row>
    <row r="56" spans="1:14" ht="45" x14ac:dyDescent="0.2">
      <c r="A56" s="78"/>
      <c r="B56" s="54" t="s">
        <v>220</v>
      </c>
      <c r="C56" s="55" t="s">
        <v>63</v>
      </c>
      <c r="D56" s="49" t="s">
        <v>2</v>
      </c>
      <c r="E56" s="22"/>
      <c r="F56" s="56">
        <v>0</v>
      </c>
      <c r="G56" s="56">
        <v>10.4</v>
      </c>
      <c r="H56" s="56">
        <v>0</v>
      </c>
      <c r="I56" s="56"/>
      <c r="J56" s="56"/>
      <c r="K56" s="57">
        <v>0</v>
      </c>
      <c r="L56" s="57">
        <v>1.01712</v>
      </c>
      <c r="M56" s="57">
        <v>0</v>
      </c>
      <c r="N56" s="57"/>
    </row>
    <row r="57" spans="1:14" ht="30" x14ac:dyDescent="0.2">
      <c r="A57" s="78"/>
      <c r="B57" s="54" t="s">
        <v>221</v>
      </c>
      <c r="C57" s="55" t="s">
        <v>219</v>
      </c>
      <c r="D57" s="49" t="s">
        <v>2</v>
      </c>
      <c r="E57" s="22"/>
      <c r="F57" s="56">
        <v>0</v>
      </c>
      <c r="G57" s="56">
        <v>17.600000000000001</v>
      </c>
      <c r="H57" s="56">
        <v>0</v>
      </c>
      <c r="I57" s="56"/>
      <c r="J57" s="56"/>
      <c r="K57" s="57">
        <v>0</v>
      </c>
      <c r="L57" s="57">
        <v>1.7212800000000001</v>
      </c>
      <c r="M57" s="57">
        <v>0</v>
      </c>
      <c r="N57" s="57"/>
    </row>
    <row r="58" spans="1:14" x14ac:dyDescent="0.2">
      <c r="A58" s="78"/>
      <c r="B58" s="54"/>
      <c r="C58" s="55"/>
      <c r="E58" s="22"/>
      <c r="F58" s="56"/>
      <c r="G58" s="56"/>
      <c r="H58" s="56"/>
      <c r="I58" s="56"/>
      <c r="J58" s="56"/>
      <c r="K58" s="57"/>
      <c r="L58" s="57"/>
      <c r="M58" s="57"/>
      <c r="N58" s="57"/>
    </row>
    <row r="59" spans="1:14" x14ac:dyDescent="0.2">
      <c r="A59" s="78" t="s">
        <v>222</v>
      </c>
      <c r="B59" s="54"/>
      <c r="C59" s="55"/>
      <c r="E59" s="22"/>
      <c r="F59" s="56"/>
      <c r="G59" s="56"/>
      <c r="H59" s="56"/>
      <c r="I59" s="56"/>
      <c r="J59" s="56"/>
      <c r="K59" s="57"/>
      <c r="L59" s="57"/>
      <c r="M59" s="57"/>
      <c r="N59" s="57"/>
    </row>
    <row r="60" spans="1:14" x14ac:dyDescent="0.2">
      <c r="A60" s="78"/>
      <c r="B60" s="54" t="s">
        <v>223</v>
      </c>
      <c r="C60" s="55" t="s">
        <v>53</v>
      </c>
      <c r="D60" s="49" t="s">
        <v>2</v>
      </c>
      <c r="F60" s="56">
        <v>-44</v>
      </c>
      <c r="G60" s="56">
        <v>-41</v>
      </c>
      <c r="H60" s="56">
        <v>-71</v>
      </c>
      <c r="I60" s="56"/>
      <c r="J60" s="56"/>
      <c r="K60" s="57">
        <v>-4.3032000000000004</v>
      </c>
      <c r="L60" s="57">
        <v>-4.0098000000000003</v>
      </c>
      <c r="M60" s="57">
        <v>-6.9437999999999995</v>
      </c>
      <c r="N60" s="57"/>
    </row>
    <row r="61" spans="1:14" x14ac:dyDescent="0.2">
      <c r="A61" s="78"/>
      <c r="B61" s="54" t="s">
        <v>224</v>
      </c>
      <c r="C61" s="55" t="s">
        <v>54</v>
      </c>
      <c r="D61" s="49" t="s">
        <v>2</v>
      </c>
      <c r="F61" s="56">
        <v>-220</v>
      </c>
      <c r="G61" s="56">
        <v>-110</v>
      </c>
      <c r="H61" s="56">
        <v>-43</v>
      </c>
      <c r="I61" s="56"/>
      <c r="J61" s="56"/>
      <c r="K61" s="57">
        <v>-21.515999999999998</v>
      </c>
      <c r="L61" s="57">
        <v>-10.757999999999999</v>
      </c>
      <c r="M61" s="57">
        <v>-4.2054</v>
      </c>
      <c r="N61" s="57"/>
    </row>
    <row r="62" spans="1:14" x14ac:dyDescent="0.2">
      <c r="A62" s="78"/>
      <c r="B62" s="54"/>
      <c r="C62" s="55"/>
      <c r="F62" s="56"/>
      <c r="G62" s="56"/>
      <c r="H62" s="56"/>
      <c r="I62" s="56"/>
      <c r="J62" s="56"/>
      <c r="K62" s="57"/>
      <c r="L62" s="57"/>
      <c r="M62" s="57"/>
      <c r="N62" s="57"/>
    </row>
    <row r="63" spans="1:14" x14ac:dyDescent="0.2">
      <c r="A63" s="78" t="s">
        <v>19</v>
      </c>
      <c r="B63" s="22"/>
      <c r="C63" s="23"/>
      <c r="D63" s="23"/>
      <c r="E63" s="22"/>
      <c r="F63" s="58"/>
      <c r="G63" s="58"/>
      <c r="H63" s="58"/>
      <c r="I63" s="58"/>
      <c r="J63" s="58"/>
      <c r="K63" s="59"/>
      <c r="L63" s="59"/>
      <c r="M63" s="59"/>
      <c r="N63" s="59"/>
    </row>
    <row r="64" spans="1:14" x14ac:dyDescent="0.2">
      <c r="A64" s="78"/>
      <c r="B64" s="47" t="s">
        <v>225</v>
      </c>
      <c r="D64" s="49" t="s">
        <v>3</v>
      </c>
      <c r="F64" s="56">
        <v>0</v>
      </c>
      <c r="G64" s="56">
        <v>0</v>
      </c>
      <c r="H64" s="56">
        <v>0</v>
      </c>
      <c r="I64" s="56">
        <v>0</v>
      </c>
      <c r="J64" s="56"/>
      <c r="K64" s="57">
        <v>0</v>
      </c>
      <c r="L64" s="57">
        <v>20</v>
      </c>
      <c r="M64" s="57">
        <v>20</v>
      </c>
      <c r="N64" s="57">
        <v>20</v>
      </c>
    </row>
    <row r="65" spans="1:14" x14ac:dyDescent="0.2">
      <c r="A65" s="78"/>
      <c r="F65" s="56"/>
      <c r="G65" s="56"/>
      <c r="H65" s="56"/>
      <c r="I65" s="56"/>
      <c r="J65" s="56"/>
      <c r="K65" s="57"/>
      <c r="L65" s="57"/>
      <c r="M65" s="57"/>
      <c r="N65" s="57"/>
    </row>
    <row r="66" spans="1:14" x14ac:dyDescent="0.2">
      <c r="A66" s="79"/>
      <c r="B66" s="60"/>
      <c r="C66" s="61"/>
      <c r="D66" s="61"/>
      <c r="E66" s="60"/>
      <c r="F66" s="57" t="s">
        <v>17</v>
      </c>
      <c r="G66" s="57"/>
      <c r="H66" s="57"/>
      <c r="I66" s="57"/>
      <c r="J66" s="57"/>
      <c r="K66" s="57">
        <v>8.4205799999999975</v>
      </c>
      <c r="L66" s="57">
        <v>183.33756000000005</v>
      </c>
      <c r="M66" s="57">
        <v>154.88097000000002</v>
      </c>
      <c r="N66" s="57"/>
    </row>
    <row r="67" spans="1:14" x14ac:dyDescent="0.2">
      <c r="A67" s="79"/>
      <c r="B67" s="60"/>
      <c r="C67" s="61"/>
      <c r="D67" s="61"/>
      <c r="E67" s="60"/>
      <c r="F67" s="57" t="s">
        <v>17</v>
      </c>
      <c r="G67" s="57"/>
      <c r="H67" s="57"/>
      <c r="I67" s="57"/>
      <c r="J67" s="57"/>
      <c r="K67" s="57">
        <v>58.5822</v>
      </c>
      <c r="L67" s="57">
        <v>88.606699999999989</v>
      </c>
      <c r="M67" s="57">
        <v>189.25268</v>
      </c>
      <c r="N67" s="57">
        <v>232.05974000000001</v>
      </c>
    </row>
    <row r="68" spans="1:14" x14ac:dyDescent="0.2">
      <c r="A68" s="79"/>
      <c r="B68" s="60"/>
      <c r="C68" s="61"/>
      <c r="D68" s="61"/>
      <c r="E68" s="60"/>
      <c r="F68" s="57" t="s">
        <v>17</v>
      </c>
      <c r="G68" s="57"/>
      <c r="H68" s="57"/>
      <c r="I68" s="57"/>
      <c r="J68" s="57"/>
      <c r="K68" s="57">
        <v>156.28440000000001</v>
      </c>
      <c r="L68" s="57">
        <v>271.29719999999998</v>
      </c>
      <c r="M68" s="57">
        <v>332.03100000000001</v>
      </c>
      <c r="N68" s="57">
        <v>355.30739999999997</v>
      </c>
    </row>
    <row r="69" spans="1:14" x14ac:dyDescent="0.2">
      <c r="A69" s="29"/>
      <c r="B69" s="60"/>
      <c r="C69" s="61"/>
      <c r="D69" s="61"/>
      <c r="E69" s="60"/>
      <c r="F69" s="57"/>
      <c r="G69" s="57"/>
      <c r="H69" s="57"/>
      <c r="I69" s="57"/>
      <c r="J69" s="57"/>
      <c r="K69" s="57"/>
      <c r="L69" s="57"/>
      <c r="M69" s="57"/>
      <c r="N69" s="57"/>
    </row>
    <row r="70" spans="1:14" ht="15" x14ac:dyDescent="0.2">
      <c r="A70" s="62"/>
      <c r="B70" s="34"/>
      <c r="C70" s="35"/>
      <c r="D70" s="35"/>
      <c r="E70" s="34"/>
      <c r="F70" s="63" t="s">
        <v>226</v>
      </c>
      <c r="G70" s="63"/>
      <c r="H70" s="63"/>
      <c r="I70" s="63"/>
      <c r="J70" s="63"/>
      <c r="K70" s="63"/>
      <c r="L70" s="63"/>
      <c r="M70" s="63"/>
      <c r="N70" s="63"/>
    </row>
    <row r="71" spans="1:14" ht="15" x14ac:dyDescent="0.2">
      <c r="A71" s="62"/>
      <c r="B71" s="34"/>
      <c r="C71" s="35"/>
      <c r="D71" s="35"/>
      <c r="E71" s="34"/>
      <c r="F71" s="63" t="s">
        <v>227</v>
      </c>
      <c r="G71" s="63"/>
      <c r="H71" s="63"/>
      <c r="I71" s="63"/>
      <c r="J71" s="63"/>
      <c r="K71" s="63"/>
      <c r="L71" s="63"/>
      <c r="M71" s="63"/>
      <c r="N71" s="63"/>
    </row>
    <row r="72" spans="1:14" ht="15" x14ac:dyDescent="0.2">
      <c r="A72" s="62"/>
      <c r="B72" s="34"/>
      <c r="C72" s="35"/>
      <c r="D72" s="35"/>
      <c r="E72" s="34"/>
      <c r="F72" s="63" t="s">
        <v>6</v>
      </c>
      <c r="G72" s="63"/>
      <c r="H72" s="63"/>
      <c r="I72" s="63"/>
      <c r="J72" s="63"/>
      <c r="K72" s="63">
        <v>8.4205799999999975</v>
      </c>
      <c r="L72" s="63">
        <v>183.33756000000005</v>
      </c>
      <c r="M72" s="63">
        <v>154.88097000000002</v>
      </c>
      <c r="N72" s="63"/>
    </row>
    <row r="73" spans="1:14" ht="15" x14ac:dyDescent="0.2">
      <c r="A73" s="62"/>
      <c r="B73" s="34"/>
      <c r="C73" s="35"/>
      <c r="D73" s="35"/>
      <c r="E73" s="34"/>
      <c r="F73" s="63" t="s">
        <v>6</v>
      </c>
      <c r="G73" s="63"/>
      <c r="H73" s="63"/>
      <c r="I73" s="63"/>
      <c r="J73" s="63"/>
      <c r="K73" s="63">
        <v>58.5822</v>
      </c>
      <c r="L73" s="63">
        <v>68.606699999999989</v>
      </c>
      <c r="M73" s="63">
        <v>169.25268</v>
      </c>
      <c r="N73" s="63">
        <v>212.05974000000001</v>
      </c>
    </row>
    <row r="74" spans="1:14" ht="15" x14ac:dyDescent="0.2">
      <c r="A74" s="62"/>
      <c r="B74" s="34"/>
      <c r="C74" s="35"/>
      <c r="D74" s="35"/>
      <c r="F74" s="63" t="s">
        <v>6</v>
      </c>
      <c r="G74" s="56"/>
      <c r="H74" s="56"/>
      <c r="I74" s="56"/>
      <c r="J74" s="56"/>
      <c r="K74" s="63">
        <v>156.28440000000001</v>
      </c>
      <c r="L74" s="63">
        <v>271.29719999999998</v>
      </c>
      <c r="M74" s="63">
        <v>332.03100000000001</v>
      </c>
      <c r="N74" s="63">
        <v>355.30739999999997</v>
      </c>
    </row>
    <row r="75" spans="1:14" ht="15" x14ac:dyDescent="0.2">
      <c r="A75" s="62"/>
      <c r="B75" s="34"/>
      <c r="C75" s="35"/>
      <c r="D75" s="35"/>
      <c r="E75" s="64"/>
      <c r="F75" s="65"/>
      <c r="G75" s="65"/>
      <c r="H75" s="65"/>
      <c r="I75" s="65"/>
      <c r="J75" s="65"/>
      <c r="K75" s="66"/>
      <c r="L75" s="66"/>
      <c r="M75" s="66"/>
      <c r="N75" s="66">
        <v>1970.0604299999998</v>
      </c>
    </row>
    <row r="76" spans="1:14" ht="15" x14ac:dyDescent="0.2">
      <c r="A76" s="62"/>
      <c r="B76" s="34"/>
      <c r="C76" s="35"/>
      <c r="D76" s="35"/>
      <c r="E76" s="67"/>
      <c r="F76" s="68"/>
      <c r="G76" s="68"/>
      <c r="H76" s="68"/>
      <c r="I76" s="68"/>
      <c r="J76" s="68"/>
      <c r="K76" s="56"/>
      <c r="L76" s="56"/>
      <c r="M76" s="56"/>
      <c r="N76" s="56"/>
    </row>
    <row r="77" spans="1:14" ht="15" x14ac:dyDescent="0.2">
      <c r="A77" s="62"/>
      <c r="B77" s="34"/>
      <c r="C77" s="35"/>
      <c r="D77" s="35"/>
      <c r="E77" s="64"/>
      <c r="F77" s="65" t="s">
        <v>228</v>
      </c>
      <c r="G77" s="65"/>
      <c r="H77" s="65"/>
      <c r="I77" s="65"/>
      <c r="J77" s="65"/>
      <c r="K77" s="66"/>
      <c r="L77" s="66"/>
      <c r="M77" s="66"/>
      <c r="N77" s="66"/>
    </row>
    <row r="78" spans="1:14" ht="15" x14ac:dyDescent="0.2">
      <c r="A78" s="62"/>
      <c r="B78" s="34"/>
      <c r="C78" s="35"/>
      <c r="D78" s="35"/>
      <c r="E78" s="67"/>
      <c r="F78" s="63" t="s">
        <v>6</v>
      </c>
      <c r="G78" s="68"/>
      <c r="H78" s="68"/>
      <c r="I78" s="68"/>
      <c r="J78" s="68"/>
      <c r="K78" s="63">
        <v>0</v>
      </c>
      <c r="L78" s="63">
        <v>0</v>
      </c>
      <c r="M78" s="63">
        <v>0</v>
      </c>
      <c r="N78" s="63"/>
    </row>
    <row r="79" spans="1:14" ht="15" x14ac:dyDescent="0.2">
      <c r="A79" s="62"/>
      <c r="B79" s="34"/>
      <c r="C79" s="35"/>
      <c r="D79" s="35"/>
      <c r="E79" s="67"/>
      <c r="F79" s="63" t="s">
        <v>6</v>
      </c>
      <c r="G79" s="68"/>
      <c r="H79" s="68"/>
      <c r="I79" s="68"/>
      <c r="J79" s="68"/>
      <c r="K79" s="63">
        <v>0</v>
      </c>
      <c r="L79" s="63">
        <v>20</v>
      </c>
      <c r="M79" s="63">
        <v>20</v>
      </c>
      <c r="N79" s="63">
        <v>20</v>
      </c>
    </row>
    <row r="80" spans="1:14" ht="15" x14ac:dyDescent="0.2">
      <c r="A80" s="62"/>
      <c r="B80" s="34"/>
      <c r="C80" s="35"/>
      <c r="D80" s="35"/>
      <c r="E80" s="67"/>
      <c r="F80" s="63" t="s">
        <v>6</v>
      </c>
      <c r="G80" s="68"/>
      <c r="H80" s="68"/>
      <c r="I80" s="68"/>
      <c r="J80" s="68"/>
      <c r="K80" s="63">
        <v>0</v>
      </c>
      <c r="L80" s="63">
        <v>0</v>
      </c>
      <c r="M80" s="63">
        <v>0</v>
      </c>
      <c r="N80" s="63">
        <v>0</v>
      </c>
    </row>
    <row r="81" spans="1:14" ht="15" x14ac:dyDescent="0.2">
      <c r="A81" s="62"/>
      <c r="B81" s="34"/>
      <c r="C81" s="35"/>
      <c r="D81" s="35"/>
      <c r="E81" s="67"/>
      <c r="F81" s="69"/>
      <c r="G81" s="69"/>
      <c r="H81" s="69"/>
      <c r="I81" s="69"/>
      <c r="J81" s="67"/>
      <c r="N81" s="50"/>
    </row>
    <row r="82" spans="1:14" ht="15" x14ac:dyDescent="0.2">
      <c r="A82" s="62"/>
      <c r="B82" s="34"/>
      <c r="C82" s="35"/>
      <c r="D82" s="35"/>
      <c r="E82" s="67"/>
      <c r="F82" s="69"/>
      <c r="G82" s="69"/>
      <c r="H82" s="69"/>
      <c r="I82" s="69"/>
      <c r="J82" s="67"/>
      <c r="N82" s="50"/>
    </row>
    <row r="83" spans="1:14" x14ac:dyDescent="0.2">
      <c r="E83" s="67"/>
      <c r="F83" s="69"/>
      <c r="G83" s="69"/>
      <c r="H83" s="69"/>
      <c r="I83" s="69"/>
      <c r="J83" s="67"/>
      <c r="K83" s="67"/>
      <c r="L83" s="67"/>
      <c r="M83" s="67"/>
      <c r="N83" s="67"/>
    </row>
    <row r="84" spans="1:14" x14ac:dyDescent="0.2">
      <c r="A84" s="70"/>
      <c r="B84" s="67"/>
      <c r="C84" s="71"/>
      <c r="D84" s="61"/>
      <c r="E84" s="67"/>
      <c r="F84" s="69"/>
      <c r="G84" s="69"/>
      <c r="H84" s="69"/>
      <c r="I84" s="69"/>
      <c r="J84" s="67"/>
      <c r="K84" s="67"/>
      <c r="L84" s="67"/>
      <c r="M84" s="67"/>
      <c r="N84" s="67"/>
    </row>
    <row r="85" spans="1:14" x14ac:dyDescent="0.2">
      <c r="A85" s="70"/>
      <c r="B85" s="67"/>
      <c r="C85" s="71"/>
      <c r="D85" s="61"/>
      <c r="E85" s="67"/>
      <c r="F85" s="69"/>
      <c r="G85" s="69"/>
      <c r="H85" s="69"/>
      <c r="I85" s="69"/>
      <c r="J85" s="67"/>
      <c r="K85" s="67"/>
      <c r="L85" s="67"/>
      <c r="M85" s="67"/>
      <c r="N85" s="67"/>
    </row>
    <row r="86" spans="1:14" x14ac:dyDescent="0.2">
      <c r="A86" s="70"/>
      <c r="B86" s="67"/>
      <c r="C86" s="71"/>
      <c r="D86" s="61"/>
      <c r="E86" s="67"/>
      <c r="F86" s="69"/>
      <c r="G86" s="69"/>
      <c r="H86" s="69"/>
      <c r="I86" s="69"/>
      <c r="J86" s="67"/>
      <c r="K86" s="67"/>
      <c r="L86" s="67"/>
      <c r="M86" s="67"/>
      <c r="N86" s="67"/>
    </row>
    <row r="87" spans="1:14" x14ac:dyDescent="0.2">
      <c r="A87" s="70"/>
      <c r="B87" s="67"/>
      <c r="C87" s="71"/>
      <c r="D87" s="61"/>
    </row>
    <row r="88" spans="1:14" x14ac:dyDescent="0.2">
      <c r="A88" s="70"/>
      <c r="B88" s="67"/>
      <c r="C88" s="71"/>
      <c r="D88" s="61"/>
    </row>
    <row r="89" spans="1:14" x14ac:dyDescent="0.2">
      <c r="A89" s="70"/>
      <c r="B89" s="67"/>
      <c r="C89" s="71"/>
      <c r="D89" s="61"/>
    </row>
    <row r="90" spans="1:14" x14ac:dyDescent="0.2">
      <c r="C90" s="72"/>
    </row>
    <row r="91" spans="1:14" x14ac:dyDescent="0.2">
      <c r="C91" s="72"/>
    </row>
    <row r="92" spans="1:14" x14ac:dyDescent="0.2">
      <c r="C92" s="72"/>
    </row>
    <row r="93" spans="1:14" x14ac:dyDescent="0.2">
      <c r="C93" s="72"/>
    </row>
    <row r="94" spans="1:14" x14ac:dyDescent="0.2">
      <c r="C94" s="72"/>
    </row>
    <row r="95" spans="1:14" x14ac:dyDescent="0.2">
      <c r="C95" s="72"/>
    </row>
    <row r="96" spans="1:14" x14ac:dyDescent="0.2">
      <c r="C96" s="72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</row>
  </sheetData>
  <pageMargins left="0.7" right="0.7" top="0.75" bottom="0.75" header="0.3" footer="0.3"/>
  <pageSetup paperSize="9" scale="5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6"/>
  <sheetViews>
    <sheetView topLeftCell="A26" zoomScaleNormal="100" workbookViewId="0">
      <selection activeCell="A38" sqref="A38:XFD38"/>
    </sheetView>
  </sheetViews>
  <sheetFormatPr defaultRowHeight="15" x14ac:dyDescent="0.2"/>
  <cols>
    <col min="1" max="1" width="9.140625" style="119"/>
    <col min="2" max="2" width="63.28515625" style="15" bestFit="1" customWidth="1"/>
    <col min="3" max="3" width="9.140625" style="15"/>
    <col min="4" max="4" width="14.42578125" style="15" bestFit="1" customWidth="1"/>
    <col min="5" max="5" width="11" style="15" customWidth="1"/>
    <col min="6" max="6" width="11.28515625" style="15" customWidth="1"/>
    <col min="7" max="7" width="10.85546875" style="15" customWidth="1"/>
    <col min="8" max="8" width="11" style="15" customWidth="1"/>
    <col min="9" max="9" width="2" style="15" customWidth="1"/>
    <col min="10" max="10" width="11.42578125" style="15" customWidth="1"/>
    <col min="11" max="11" width="11" style="15" customWidth="1"/>
    <col min="12" max="12" width="11.42578125" style="15" customWidth="1"/>
    <col min="13" max="13" width="12.28515625" style="15" customWidth="1"/>
    <col min="14" max="14" width="9.28515625" style="15" bestFit="1" customWidth="1"/>
    <col min="15" max="16384" width="9.140625" style="15"/>
  </cols>
  <sheetData>
    <row r="1" spans="1:13" ht="28.5" customHeight="1" x14ac:dyDescent="0.2">
      <c r="A1" s="117" t="s">
        <v>177</v>
      </c>
    </row>
    <row r="2" spans="1:13" ht="60" x14ac:dyDescent="0.2">
      <c r="A2" s="118"/>
      <c r="B2" s="116" t="s">
        <v>0</v>
      </c>
      <c r="C2" s="116" t="s">
        <v>47</v>
      </c>
      <c r="D2" s="116" t="s">
        <v>15</v>
      </c>
      <c r="E2" s="177" t="s">
        <v>498</v>
      </c>
      <c r="F2" s="177" t="s">
        <v>499</v>
      </c>
      <c r="G2" s="177" t="s">
        <v>500</v>
      </c>
      <c r="H2" s="177" t="s">
        <v>501</v>
      </c>
      <c r="I2" s="174"/>
      <c r="J2" s="177" t="s">
        <v>502</v>
      </c>
      <c r="K2" s="177" t="s">
        <v>503</v>
      </c>
      <c r="L2" s="177" t="s">
        <v>504</v>
      </c>
      <c r="M2" s="177" t="s">
        <v>505</v>
      </c>
    </row>
    <row r="3" spans="1:13" x14ac:dyDescent="0.2">
      <c r="B3" s="18"/>
      <c r="C3" s="18"/>
      <c r="D3" s="18"/>
      <c r="E3" s="19"/>
      <c r="F3" s="19"/>
      <c r="G3" s="19"/>
      <c r="H3" s="19"/>
      <c r="I3" s="20"/>
      <c r="J3" s="19"/>
      <c r="K3" s="19"/>
      <c r="L3" s="19"/>
      <c r="M3" s="19"/>
    </row>
    <row r="4" spans="1:13" ht="15.75" x14ac:dyDescent="0.25">
      <c r="A4" s="120" t="s">
        <v>63</v>
      </c>
    </row>
    <row r="5" spans="1:13" ht="15.75" x14ac:dyDescent="0.25">
      <c r="A5" s="120"/>
      <c r="B5" s="15" t="s">
        <v>148</v>
      </c>
      <c r="C5" s="15" t="s">
        <v>63</v>
      </c>
      <c r="D5" s="15" t="s">
        <v>2</v>
      </c>
      <c r="E5" s="15">
        <v>9</v>
      </c>
      <c r="F5" s="15">
        <v>9</v>
      </c>
      <c r="G5" s="15">
        <v>10.5</v>
      </c>
      <c r="J5" s="15">
        <v>0.88300000000000001</v>
      </c>
      <c r="K5" s="15">
        <v>0.88300000000000001</v>
      </c>
      <c r="L5" s="15">
        <v>1.03</v>
      </c>
      <c r="M5" s="16" t="s">
        <v>73</v>
      </c>
    </row>
    <row r="6" spans="1:13" ht="15.75" x14ac:dyDescent="0.25">
      <c r="A6" s="120"/>
      <c r="B6" s="15" t="s">
        <v>149</v>
      </c>
      <c r="C6" s="15" t="s">
        <v>63</v>
      </c>
      <c r="D6" s="15" t="s">
        <v>2</v>
      </c>
      <c r="E6" s="15">
        <v>9</v>
      </c>
      <c r="F6" s="15">
        <v>9</v>
      </c>
      <c r="G6" s="15">
        <v>10.5</v>
      </c>
      <c r="J6" s="15">
        <v>0.88300000000000001</v>
      </c>
      <c r="K6" s="15">
        <v>0.88300000000000001</v>
      </c>
      <c r="L6" s="15">
        <v>1.03</v>
      </c>
      <c r="M6" s="16" t="s">
        <v>73</v>
      </c>
    </row>
    <row r="7" spans="1:13" ht="15.75" x14ac:dyDescent="0.25">
      <c r="A7" s="120"/>
      <c r="B7" s="15" t="s">
        <v>150</v>
      </c>
      <c r="C7" s="15" t="s">
        <v>63</v>
      </c>
      <c r="D7" s="15" t="s">
        <v>2</v>
      </c>
      <c r="E7" s="15">
        <v>87.5</v>
      </c>
      <c r="F7" s="15">
        <v>42.5</v>
      </c>
      <c r="G7" s="15">
        <v>17.5</v>
      </c>
      <c r="J7" s="15">
        <v>8.5839999999999996</v>
      </c>
      <c r="K7" s="15">
        <v>4.1689999999999996</v>
      </c>
      <c r="L7" s="15">
        <v>1.7170000000000001</v>
      </c>
      <c r="M7" s="16" t="s">
        <v>73</v>
      </c>
    </row>
    <row r="8" spans="1:13" ht="15.75" x14ac:dyDescent="0.25">
      <c r="A8" s="120"/>
      <c r="B8" s="15" t="s">
        <v>151</v>
      </c>
      <c r="C8" s="15" t="s">
        <v>63</v>
      </c>
      <c r="D8" s="15" t="s">
        <v>2</v>
      </c>
      <c r="E8" s="15">
        <v>87.5</v>
      </c>
      <c r="F8" s="15">
        <v>42.5</v>
      </c>
      <c r="G8" s="15">
        <v>17.5</v>
      </c>
      <c r="J8" s="15">
        <v>8.5839999999999996</v>
      </c>
      <c r="K8" s="15">
        <v>4.1689999999999996</v>
      </c>
      <c r="L8" s="15">
        <v>1.7170000000000001</v>
      </c>
      <c r="M8" s="16" t="s">
        <v>73</v>
      </c>
    </row>
    <row r="9" spans="1:13" ht="15.75" x14ac:dyDescent="0.25">
      <c r="A9" s="120"/>
      <c r="B9" s="15" t="s">
        <v>152</v>
      </c>
      <c r="C9" s="15" t="s">
        <v>63</v>
      </c>
      <c r="D9" s="15" t="s">
        <v>2</v>
      </c>
      <c r="E9" s="15">
        <v>11.5</v>
      </c>
      <c r="F9" s="15">
        <v>0</v>
      </c>
      <c r="G9" s="15">
        <v>0</v>
      </c>
      <c r="J9" s="15">
        <v>1.1279999999999999</v>
      </c>
      <c r="K9" s="15">
        <v>0</v>
      </c>
      <c r="L9" s="15">
        <v>0</v>
      </c>
      <c r="M9" s="16" t="s">
        <v>73</v>
      </c>
    </row>
    <row r="10" spans="1:13" ht="15.75" x14ac:dyDescent="0.25">
      <c r="A10" s="120"/>
      <c r="B10" s="15" t="s">
        <v>153</v>
      </c>
      <c r="C10" s="15" t="s">
        <v>63</v>
      </c>
      <c r="D10" s="15" t="s">
        <v>2</v>
      </c>
      <c r="E10" s="15">
        <v>11.5</v>
      </c>
      <c r="F10" s="15">
        <v>0</v>
      </c>
      <c r="G10" s="15">
        <v>0</v>
      </c>
      <c r="J10" s="15">
        <v>1.1279999999999999</v>
      </c>
      <c r="K10" s="15">
        <v>0</v>
      </c>
      <c r="L10" s="15">
        <v>0</v>
      </c>
      <c r="M10" s="16" t="s">
        <v>73</v>
      </c>
    </row>
    <row r="11" spans="1:13" ht="15.75" x14ac:dyDescent="0.25">
      <c r="A11" s="120"/>
      <c r="B11" s="15" t="s">
        <v>154</v>
      </c>
      <c r="C11" s="15" t="s">
        <v>48</v>
      </c>
      <c r="D11" s="15" t="s">
        <v>2</v>
      </c>
      <c r="E11" s="15">
        <v>4.2</v>
      </c>
      <c r="F11" s="15">
        <v>0</v>
      </c>
      <c r="G11" s="15">
        <v>0</v>
      </c>
      <c r="J11" s="15">
        <v>0.41199999999999998</v>
      </c>
      <c r="K11" s="15">
        <v>0</v>
      </c>
      <c r="L11" s="15">
        <v>0</v>
      </c>
      <c r="M11" s="16" t="s">
        <v>73</v>
      </c>
    </row>
    <row r="12" spans="1:13" ht="15.75" x14ac:dyDescent="0.25">
      <c r="A12" s="120"/>
    </row>
    <row r="13" spans="1:13" ht="15.75" x14ac:dyDescent="0.25">
      <c r="A13" s="120" t="s">
        <v>79</v>
      </c>
    </row>
    <row r="14" spans="1:13" ht="15.75" x14ac:dyDescent="0.25">
      <c r="A14" s="120"/>
      <c r="B14" s="15" t="s">
        <v>155</v>
      </c>
      <c r="C14" s="15" t="s">
        <v>54</v>
      </c>
      <c r="D14" s="15" t="s">
        <v>2</v>
      </c>
      <c r="E14" s="15">
        <v>0</v>
      </c>
      <c r="F14" s="15">
        <v>50</v>
      </c>
      <c r="G14" s="15">
        <v>96.2</v>
      </c>
      <c r="J14" s="15">
        <v>0</v>
      </c>
      <c r="K14" s="15">
        <v>4.9050000000000002</v>
      </c>
      <c r="L14" s="15">
        <v>9.4369999999999994</v>
      </c>
      <c r="M14" s="16" t="s">
        <v>73</v>
      </c>
    </row>
    <row r="15" spans="1:13" ht="15.75" x14ac:dyDescent="0.25">
      <c r="A15" s="120"/>
      <c r="B15" s="15" t="s">
        <v>156</v>
      </c>
      <c r="C15" s="15" t="s">
        <v>54</v>
      </c>
      <c r="D15" s="15" t="s">
        <v>2</v>
      </c>
      <c r="E15" s="15">
        <v>16</v>
      </c>
      <c r="F15" s="15">
        <v>17</v>
      </c>
      <c r="G15" s="15">
        <v>18</v>
      </c>
      <c r="J15" s="15">
        <v>1.57</v>
      </c>
      <c r="K15" s="15">
        <v>1.6679999999999999</v>
      </c>
      <c r="L15" s="15">
        <v>1.766</v>
      </c>
      <c r="M15" s="16" t="s">
        <v>73</v>
      </c>
    </row>
    <row r="16" spans="1:13" ht="15.75" x14ac:dyDescent="0.25">
      <c r="A16" s="120"/>
      <c r="B16" s="15" t="s">
        <v>156</v>
      </c>
      <c r="C16" s="15" t="s">
        <v>54</v>
      </c>
      <c r="D16" s="15" t="s">
        <v>3</v>
      </c>
      <c r="E16" s="15">
        <v>0</v>
      </c>
      <c r="F16" s="15">
        <v>7</v>
      </c>
      <c r="G16" s="15">
        <v>26</v>
      </c>
      <c r="H16" s="15">
        <v>237</v>
      </c>
      <c r="J16" s="15">
        <v>0</v>
      </c>
      <c r="K16" s="15">
        <v>0.68700000000000006</v>
      </c>
      <c r="L16" s="15">
        <v>2.5510000000000002</v>
      </c>
      <c r="M16" s="15">
        <v>23.25</v>
      </c>
    </row>
    <row r="17" spans="1:13" ht="15.75" x14ac:dyDescent="0.25">
      <c r="A17" s="120"/>
      <c r="B17" s="15" t="s">
        <v>157</v>
      </c>
      <c r="C17" s="15" t="s">
        <v>54</v>
      </c>
      <c r="D17" s="15" t="s">
        <v>3</v>
      </c>
      <c r="E17" s="15">
        <v>0</v>
      </c>
      <c r="F17" s="15">
        <v>108</v>
      </c>
      <c r="G17" s="15">
        <v>108</v>
      </c>
      <c r="H17" s="15">
        <v>0</v>
      </c>
      <c r="J17" s="15">
        <v>0</v>
      </c>
      <c r="K17" s="15">
        <v>10.595000000000001</v>
      </c>
      <c r="L17" s="15">
        <v>10.595000000000001</v>
      </c>
      <c r="M17" s="15">
        <v>0</v>
      </c>
    </row>
    <row r="18" spans="1:13" ht="15.75" x14ac:dyDescent="0.25">
      <c r="A18" s="120"/>
      <c r="B18" s="15" t="s">
        <v>158</v>
      </c>
      <c r="C18" s="15" t="s">
        <v>54</v>
      </c>
      <c r="D18" s="15" t="s">
        <v>2</v>
      </c>
      <c r="E18" s="15">
        <v>0</v>
      </c>
      <c r="F18" s="15">
        <v>2.2000000000000002</v>
      </c>
      <c r="G18" s="15">
        <v>3.3</v>
      </c>
      <c r="J18" s="15">
        <v>0</v>
      </c>
      <c r="K18" s="15">
        <v>0.216</v>
      </c>
      <c r="L18" s="15">
        <v>0.32400000000000001</v>
      </c>
      <c r="M18" s="16" t="s">
        <v>73</v>
      </c>
    </row>
    <row r="19" spans="1:13" ht="15.75" x14ac:dyDescent="0.25">
      <c r="A19" s="120"/>
    </row>
    <row r="20" spans="1:13" ht="15.75" x14ac:dyDescent="0.25">
      <c r="A20" s="120" t="s">
        <v>159</v>
      </c>
    </row>
    <row r="21" spans="1:13" ht="15.75" x14ac:dyDescent="0.25">
      <c r="A21" s="120"/>
      <c r="B21" s="15" t="s">
        <v>160</v>
      </c>
      <c r="C21" s="15" t="s">
        <v>161</v>
      </c>
      <c r="D21" s="15" t="s">
        <v>2</v>
      </c>
      <c r="E21" s="17">
        <v>1010.39</v>
      </c>
      <c r="F21" s="15">
        <v>673.59299999999996</v>
      </c>
      <c r="G21" s="15">
        <v>336.79700000000003</v>
      </c>
      <c r="J21" s="15">
        <v>99.119</v>
      </c>
      <c r="K21" s="15">
        <v>66.078999999999994</v>
      </c>
      <c r="L21" s="15">
        <v>33.04</v>
      </c>
      <c r="M21" s="16" t="s">
        <v>73</v>
      </c>
    </row>
    <row r="22" spans="1:13" ht="15.75" x14ac:dyDescent="0.25">
      <c r="A22" s="120"/>
      <c r="B22" s="15" t="s">
        <v>162</v>
      </c>
      <c r="C22" s="15" t="s">
        <v>161</v>
      </c>
      <c r="D22" s="15" t="s">
        <v>3</v>
      </c>
      <c r="E22" s="15">
        <v>100</v>
      </c>
      <c r="F22" s="15">
        <v>0</v>
      </c>
      <c r="G22" s="15">
        <v>0</v>
      </c>
      <c r="H22" s="15">
        <v>0</v>
      </c>
      <c r="J22" s="15">
        <v>9.81</v>
      </c>
      <c r="K22" s="15">
        <v>0</v>
      </c>
      <c r="L22" s="15">
        <v>0</v>
      </c>
      <c r="M22" s="15">
        <v>0</v>
      </c>
    </row>
    <row r="23" spans="1:13" ht="15.75" x14ac:dyDescent="0.25">
      <c r="A23" s="120"/>
      <c r="B23" s="15" t="s">
        <v>163</v>
      </c>
      <c r="C23" s="15" t="s">
        <v>161</v>
      </c>
      <c r="D23" s="15" t="s">
        <v>3</v>
      </c>
      <c r="E23" s="15">
        <v>109.459</v>
      </c>
      <c r="F23" s="15">
        <v>109.459</v>
      </c>
      <c r="G23" s="15">
        <v>109.459</v>
      </c>
      <c r="H23" s="15">
        <v>0</v>
      </c>
      <c r="J23" s="15">
        <v>10.738</v>
      </c>
      <c r="K23" s="15">
        <v>10.738</v>
      </c>
      <c r="L23" s="15">
        <v>10.738</v>
      </c>
      <c r="M23" s="15">
        <v>0</v>
      </c>
    </row>
    <row r="24" spans="1:13" ht="15.75" x14ac:dyDescent="0.25">
      <c r="A24" s="120"/>
    </row>
    <row r="25" spans="1:13" ht="15.75" x14ac:dyDescent="0.25">
      <c r="A25" s="120" t="s">
        <v>164</v>
      </c>
    </row>
    <row r="26" spans="1:13" ht="15.75" x14ac:dyDescent="0.25">
      <c r="A26" s="120"/>
      <c r="B26" s="15" t="s">
        <v>165</v>
      </c>
      <c r="C26" s="15" t="s">
        <v>166</v>
      </c>
      <c r="D26" s="15" t="s">
        <v>2</v>
      </c>
      <c r="E26" s="15">
        <v>5.5</v>
      </c>
      <c r="F26" s="15">
        <v>5.5</v>
      </c>
      <c r="G26" s="15">
        <v>0</v>
      </c>
      <c r="J26" s="15">
        <v>0.54</v>
      </c>
      <c r="K26" s="15">
        <v>0.54</v>
      </c>
      <c r="L26" s="15">
        <v>0</v>
      </c>
      <c r="M26" s="16" t="s">
        <v>73</v>
      </c>
    </row>
    <row r="27" spans="1:13" ht="15.75" x14ac:dyDescent="0.25">
      <c r="A27" s="120"/>
      <c r="B27" s="15" t="s">
        <v>167</v>
      </c>
      <c r="C27" s="15" t="s">
        <v>161</v>
      </c>
      <c r="D27" s="15" t="s">
        <v>2</v>
      </c>
      <c r="E27" s="15">
        <v>0</v>
      </c>
      <c r="F27" s="15">
        <v>3.5</v>
      </c>
      <c r="G27" s="15">
        <v>3.5</v>
      </c>
      <c r="J27" s="15">
        <v>0</v>
      </c>
      <c r="K27" s="15">
        <v>0.34300000000000003</v>
      </c>
      <c r="L27" s="15">
        <v>0.34300000000000003</v>
      </c>
      <c r="M27" s="16" t="s">
        <v>73</v>
      </c>
    </row>
    <row r="28" spans="1:13" ht="15.75" x14ac:dyDescent="0.25">
      <c r="A28" s="120"/>
      <c r="B28" s="15" t="s">
        <v>168</v>
      </c>
      <c r="C28" s="15" t="s">
        <v>54</v>
      </c>
      <c r="D28" s="15" t="s">
        <v>2</v>
      </c>
      <c r="E28" s="15">
        <v>1</v>
      </c>
      <c r="F28" s="15">
        <v>1</v>
      </c>
      <c r="G28" s="15">
        <v>0</v>
      </c>
      <c r="J28" s="15">
        <v>9.8000000000000004E-2</v>
      </c>
      <c r="K28" s="15">
        <v>9.8000000000000004E-2</v>
      </c>
      <c r="L28" s="15">
        <v>0</v>
      </c>
      <c r="M28" s="16" t="s">
        <v>73</v>
      </c>
    </row>
    <row r="29" spans="1:13" ht="15.75" x14ac:dyDescent="0.25">
      <c r="A29" s="120"/>
      <c r="M29" s="16"/>
    </row>
    <row r="30" spans="1:13" ht="15.75" x14ac:dyDescent="0.25">
      <c r="A30" s="120" t="s">
        <v>169</v>
      </c>
      <c r="M30" s="16"/>
    </row>
    <row r="31" spans="1:13" ht="15.75" x14ac:dyDescent="0.25">
      <c r="A31" s="120"/>
      <c r="B31" s="15" t="s">
        <v>170</v>
      </c>
      <c r="C31" s="15" t="s">
        <v>171</v>
      </c>
      <c r="D31" s="15" t="s">
        <v>2</v>
      </c>
      <c r="E31" s="15">
        <v>0</v>
      </c>
      <c r="F31" s="15">
        <v>10</v>
      </c>
      <c r="G31" s="15">
        <v>10</v>
      </c>
      <c r="J31" s="15">
        <v>0</v>
      </c>
      <c r="K31" s="15">
        <v>0.92800000000000005</v>
      </c>
      <c r="L31" s="15">
        <v>0.92800000000000005</v>
      </c>
      <c r="M31" s="16" t="s">
        <v>73</v>
      </c>
    </row>
    <row r="32" spans="1:13" ht="15.75" x14ac:dyDescent="0.25">
      <c r="A32" s="120"/>
      <c r="B32" s="15" t="s">
        <v>172</v>
      </c>
      <c r="C32" s="15" t="s">
        <v>54</v>
      </c>
      <c r="D32" s="15" t="s">
        <v>2</v>
      </c>
      <c r="E32" s="15">
        <v>2.1</v>
      </c>
      <c r="F32" s="15">
        <v>3.1</v>
      </c>
      <c r="G32" s="15">
        <v>0</v>
      </c>
      <c r="J32" s="15">
        <v>0.20599999999999999</v>
      </c>
      <c r="K32" s="15">
        <v>0.30399999999999999</v>
      </c>
      <c r="L32" s="15">
        <v>0</v>
      </c>
      <c r="M32" s="16" t="s">
        <v>73</v>
      </c>
    </row>
    <row r="33" spans="1:13" ht="15.75" x14ac:dyDescent="0.25">
      <c r="A33" s="120"/>
      <c r="B33" s="15" t="s">
        <v>173</v>
      </c>
      <c r="C33" s="15" t="s">
        <v>174</v>
      </c>
      <c r="D33" s="15" t="s">
        <v>2</v>
      </c>
      <c r="E33" s="15">
        <v>5.2</v>
      </c>
      <c r="F33" s="15">
        <v>0</v>
      </c>
      <c r="G33" s="15">
        <v>0</v>
      </c>
      <c r="J33" s="15">
        <v>0.51</v>
      </c>
      <c r="K33" s="15">
        <v>0</v>
      </c>
      <c r="L33" s="15">
        <v>0</v>
      </c>
      <c r="M33" s="16" t="s">
        <v>73</v>
      </c>
    </row>
    <row r="34" spans="1:13" ht="15.75" x14ac:dyDescent="0.25">
      <c r="A34" s="120"/>
      <c r="M34" s="16"/>
    </row>
    <row r="35" spans="1:13" ht="15.75" x14ac:dyDescent="0.25">
      <c r="A35" s="120" t="s">
        <v>19</v>
      </c>
      <c r="M35" s="16"/>
    </row>
    <row r="36" spans="1:13" x14ac:dyDescent="0.2">
      <c r="B36" s="15" t="s">
        <v>175</v>
      </c>
      <c r="D36" s="15" t="s">
        <v>2</v>
      </c>
      <c r="E36" s="15">
        <v>0</v>
      </c>
      <c r="F36" s="15">
        <v>0</v>
      </c>
      <c r="G36" s="15">
        <v>0</v>
      </c>
      <c r="J36" s="15">
        <v>0.05</v>
      </c>
      <c r="K36" s="15">
        <v>0</v>
      </c>
      <c r="L36" s="15">
        <v>0</v>
      </c>
      <c r="M36" s="16" t="s">
        <v>73</v>
      </c>
    </row>
    <row r="38" spans="1:13" x14ac:dyDescent="0.2">
      <c r="F38" s="15" t="s">
        <v>17</v>
      </c>
      <c r="H38" s="15" t="s">
        <v>2</v>
      </c>
      <c r="J38" s="15">
        <v>123.694</v>
      </c>
      <c r="K38" s="15">
        <v>85.185000000000002</v>
      </c>
      <c r="L38" s="15">
        <v>51.331000000000003</v>
      </c>
      <c r="M38" s="15" t="s">
        <v>73</v>
      </c>
    </row>
    <row r="39" spans="1:13" x14ac:dyDescent="0.2">
      <c r="F39" s="15" t="s">
        <v>17</v>
      </c>
      <c r="H39" s="15" t="s">
        <v>3</v>
      </c>
      <c r="J39" s="15">
        <v>20.547999999999998</v>
      </c>
      <c r="K39" s="15">
        <v>22.018999999999998</v>
      </c>
      <c r="L39" s="15">
        <v>23.882999999999999</v>
      </c>
      <c r="M39" s="15">
        <v>23.25</v>
      </c>
    </row>
    <row r="40" spans="1:13" x14ac:dyDescent="0.2">
      <c r="F40" s="15" t="s">
        <v>17</v>
      </c>
      <c r="H40" s="15" t="s">
        <v>4</v>
      </c>
      <c r="J40" s="15">
        <v>0</v>
      </c>
      <c r="K40" s="15">
        <v>0</v>
      </c>
      <c r="L40" s="15">
        <v>0</v>
      </c>
      <c r="M40" s="15">
        <v>0</v>
      </c>
    </row>
    <row r="41" spans="1:13" x14ac:dyDescent="0.2">
      <c r="F41" s="15" t="s">
        <v>18</v>
      </c>
    </row>
    <row r="42" spans="1:13" x14ac:dyDescent="0.2">
      <c r="F42" s="15" t="s">
        <v>6</v>
      </c>
      <c r="H42" s="15" t="s">
        <v>2</v>
      </c>
      <c r="J42" s="15">
        <v>123.64400000000001</v>
      </c>
      <c r="K42" s="15">
        <v>85.185000000000002</v>
      </c>
      <c r="L42" s="15">
        <v>51.331000000000003</v>
      </c>
    </row>
    <row r="43" spans="1:13" x14ac:dyDescent="0.2">
      <c r="F43" s="15" t="s">
        <v>6</v>
      </c>
      <c r="H43" s="15" t="s">
        <v>3</v>
      </c>
      <c r="J43" s="15">
        <v>20.547999999999998</v>
      </c>
      <c r="K43" s="15">
        <v>22.018999999999998</v>
      </c>
      <c r="L43" s="15">
        <v>23.882999999999999</v>
      </c>
      <c r="M43" s="15">
        <v>23.25</v>
      </c>
    </row>
    <row r="44" spans="1:13" x14ac:dyDescent="0.2">
      <c r="F44" s="15" t="s">
        <v>6</v>
      </c>
      <c r="H44" s="15" t="s">
        <v>4</v>
      </c>
      <c r="J44" s="15">
        <v>0</v>
      </c>
      <c r="K44" s="15">
        <v>0</v>
      </c>
      <c r="L44" s="15">
        <v>0</v>
      </c>
      <c r="M44" s="15">
        <v>0</v>
      </c>
    </row>
    <row r="46" spans="1:13" x14ac:dyDescent="0.2">
      <c r="I46" s="15" t="s">
        <v>176</v>
      </c>
      <c r="M46" s="15">
        <v>349.86200000000002</v>
      </c>
    </row>
  </sheetData>
  <pageMargins left="0.7" right="0.7" top="0.75" bottom="0.75" header="0.3" footer="0.3"/>
  <pageSetup paperSize="9" scale="47" fitToHeight="0" orientation="portrait" copies="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81"/>
  <sheetViews>
    <sheetView workbookViewId="0">
      <pane xSplit="4" ySplit="1" topLeftCell="E2" activePane="bottomRight" state="frozen"/>
      <selection pane="topRight" activeCell="E1" sqref="E1"/>
      <selection pane="bottomLeft" activeCell="A4" sqref="A4"/>
      <selection pane="bottomRight" activeCell="B2" sqref="B2"/>
    </sheetView>
  </sheetViews>
  <sheetFormatPr defaultColWidth="8.85546875" defaultRowHeight="12.75" x14ac:dyDescent="0.2"/>
  <cols>
    <col min="1" max="1" width="5.7109375" style="127" customWidth="1"/>
    <col min="2" max="2" width="47" style="2" customWidth="1"/>
    <col min="3" max="3" width="15.28515625" style="3" customWidth="1"/>
    <col min="4" max="4" width="10.5703125" style="3" customWidth="1"/>
    <col min="5" max="5" width="2.140625" style="2" customWidth="1"/>
    <col min="6" max="6" width="11.85546875" style="4" customWidth="1"/>
    <col min="7" max="7" width="11.85546875" style="4" bestFit="1" customWidth="1"/>
    <col min="8" max="8" width="11.42578125" style="4" customWidth="1"/>
    <col min="9" max="9" width="11.85546875" style="4" customWidth="1"/>
    <col min="10" max="10" width="11.42578125" style="4" bestFit="1" customWidth="1"/>
    <col min="11" max="11" width="2.5703125" style="2" customWidth="1"/>
    <col min="12" max="12" width="11.140625" style="2" customWidth="1"/>
    <col min="13" max="13" width="10.7109375" style="2" customWidth="1"/>
    <col min="14" max="14" width="11.42578125" style="2" customWidth="1"/>
    <col min="15" max="15" width="10.7109375" style="2" customWidth="1"/>
    <col min="16" max="16" width="12.5703125" style="2" customWidth="1"/>
    <col min="17" max="16384" width="8.85546875" style="2"/>
  </cols>
  <sheetData>
    <row r="1" spans="1:16" ht="18" x14ac:dyDescent="0.2">
      <c r="A1" s="77" t="s">
        <v>180</v>
      </c>
    </row>
    <row r="2" spans="1:16" ht="66.75" customHeight="1" x14ac:dyDescent="0.2">
      <c r="A2" s="178"/>
      <c r="B2" s="178" t="s">
        <v>0</v>
      </c>
      <c r="C2" s="178" t="s">
        <v>47</v>
      </c>
      <c r="D2" s="178" t="s">
        <v>15</v>
      </c>
      <c r="E2" s="178"/>
      <c r="F2" s="177" t="s">
        <v>506</v>
      </c>
      <c r="G2" s="177" t="s">
        <v>498</v>
      </c>
      <c r="H2" s="177" t="s">
        <v>499</v>
      </c>
      <c r="I2" s="177" t="s">
        <v>500</v>
      </c>
      <c r="J2" s="177" t="s">
        <v>501</v>
      </c>
      <c r="K2" s="179"/>
      <c r="L2" s="177" t="s">
        <v>507</v>
      </c>
      <c r="M2" s="177" t="s">
        <v>502</v>
      </c>
      <c r="N2" s="177" t="s">
        <v>503</v>
      </c>
      <c r="O2" s="177" t="s">
        <v>504</v>
      </c>
      <c r="P2" s="177" t="s">
        <v>505</v>
      </c>
    </row>
    <row r="3" spans="1:16" s="22" customFormat="1" ht="15.75" x14ac:dyDescent="0.2">
      <c r="A3" s="78" t="s">
        <v>44</v>
      </c>
      <c r="C3" s="23"/>
      <c r="D3" s="23"/>
      <c r="F3" s="73"/>
      <c r="G3" s="73"/>
      <c r="H3" s="73"/>
      <c r="I3" s="73"/>
      <c r="J3" s="73"/>
      <c r="L3" s="73"/>
      <c r="M3" s="73"/>
      <c r="N3" s="73"/>
      <c r="O3" s="73"/>
      <c r="P3" s="73"/>
    </row>
    <row r="4" spans="1:16" s="24" customFormat="1" ht="30" x14ac:dyDescent="0.2">
      <c r="A4" s="122"/>
      <c r="B4" s="24" t="s">
        <v>45</v>
      </c>
      <c r="C4" s="25" t="s">
        <v>63</v>
      </c>
      <c r="D4" s="26" t="s">
        <v>2</v>
      </c>
      <c r="F4" s="27">
        <v>0</v>
      </c>
      <c r="G4" s="27">
        <v>6</v>
      </c>
      <c r="H4" s="27">
        <v>5</v>
      </c>
      <c r="I4" s="27">
        <v>5</v>
      </c>
      <c r="J4" s="28" t="s">
        <v>73</v>
      </c>
      <c r="L4" s="27">
        <v>0</v>
      </c>
      <c r="M4" s="27">
        <v>0.58860000000000001</v>
      </c>
      <c r="N4" s="27">
        <v>0.49050000000000005</v>
      </c>
      <c r="O4" s="27">
        <v>0.49050000000000005</v>
      </c>
      <c r="P4" s="28" t="s">
        <v>73</v>
      </c>
    </row>
    <row r="5" spans="1:16" s="24" customFormat="1" ht="30" x14ac:dyDescent="0.2">
      <c r="A5" s="122"/>
      <c r="B5" s="24" t="s">
        <v>46</v>
      </c>
      <c r="C5" s="25" t="s">
        <v>63</v>
      </c>
      <c r="D5" s="26" t="s">
        <v>2</v>
      </c>
      <c r="F5" s="27">
        <v>0</v>
      </c>
      <c r="G5" s="27">
        <v>3</v>
      </c>
      <c r="H5" s="27">
        <v>6</v>
      </c>
      <c r="I5" s="27">
        <v>10</v>
      </c>
      <c r="J5" s="28" t="s">
        <v>73</v>
      </c>
      <c r="L5" s="27">
        <v>0</v>
      </c>
      <c r="M5" s="27">
        <v>0.29430000000000001</v>
      </c>
      <c r="N5" s="27">
        <v>0.58860000000000001</v>
      </c>
      <c r="O5" s="27">
        <v>0.98100000000000009</v>
      </c>
      <c r="P5" s="28" t="s">
        <v>73</v>
      </c>
    </row>
    <row r="6" spans="1:16" s="24" customFormat="1" ht="15" x14ac:dyDescent="0.2">
      <c r="A6" s="122"/>
      <c r="C6" s="26"/>
      <c r="D6" s="26"/>
      <c r="F6" s="27"/>
      <c r="G6" s="27"/>
      <c r="H6" s="27"/>
      <c r="I6" s="27"/>
      <c r="J6" s="27"/>
      <c r="L6" s="27"/>
      <c r="M6" s="27"/>
      <c r="N6" s="27"/>
      <c r="O6" s="27"/>
      <c r="P6" s="27"/>
    </row>
    <row r="7" spans="1:16" s="29" customFormat="1" ht="15.75" x14ac:dyDescent="0.2">
      <c r="A7" s="79" t="s">
        <v>22</v>
      </c>
      <c r="C7" s="30"/>
      <c r="D7" s="30"/>
      <c r="F7" s="31"/>
      <c r="G7" s="31"/>
      <c r="H7" s="31"/>
      <c r="I7" s="31"/>
      <c r="J7" s="31"/>
      <c r="L7" s="31"/>
      <c r="M7" s="31"/>
      <c r="N7" s="31"/>
      <c r="O7" s="31"/>
      <c r="P7" s="31"/>
    </row>
    <row r="8" spans="1:16" s="24" customFormat="1" ht="15" x14ac:dyDescent="0.2">
      <c r="A8" s="122"/>
      <c r="B8" s="24" t="s">
        <v>42</v>
      </c>
      <c r="C8" s="26" t="s">
        <v>49</v>
      </c>
      <c r="D8" s="26" t="s">
        <v>4</v>
      </c>
      <c r="F8" s="27">
        <v>3</v>
      </c>
      <c r="G8" s="27">
        <v>4</v>
      </c>
      <c r="H8" s="27">
        <v>4</v>
      </c>
      <c r="I8" s="27">
        <v>4</v>
      </c>
      <c r="J8" s="27">
        <v>4</v>
      </c>
      <c r="L8" s="27">
        <v>0.29430000000000001</v>
      </c>
      <c r="M8" s="27">
        <v>0.39240000000000003</v>
      </c>
      <c r="N8" s="27">
        <v>0.39240000000000003</v>
      </c>
      <c r="O8" s="27">
        <v>0.39240000000000003</v>
      </c>
      <c r="P8" s="27">
        <v>0.39240000000000003</v>
      </c>
    </row>
    <row r="9" spans="1:16" s="24" customFormat="1" ht="15" x14ac:dyDescent="0.2">
      <c r="A9" s="122"/>
      <c r="B9" s="24" t="s">
        <v>43</v>
      </c>
      <c r="C9" s="26" t="s">
        <v>49</v>
      </c>
      <c r="D9" s="26" t="s">
        <v>4</v>
      </c>
      <c r="F9" s="27">
        <v>17.079999999999998</v>
      </c>
      <c r="G9" s="27">
        <v>17.079999999999998</v>
      </c>
      <c r="H9" s="27">
        <v>17.079999999999998</v>
      </c>
      <c r="I9" s="27">
        <v>17.079999999999998</v>
      </c>
      <c r="J9" s="27">
        <v>17.079999999999998</v>
      </c>
      <c r="L9" s="27">
        <v>1.675548</v>
      </c>
      <c r="M9" s="27">
        <v>1.675548</v>
      </c>
      <c r="N9" s="27">
        <v>1.675548</v>
      </c>
      <c r="O9" s="27">
        <v>1.675548</v>
      </c>
      <c r="P9" s="27">
        <v>1.675548</v>
      </c>
    </row>
    <row r="10" spans="1:16" s="24" customFormat="1" ht="15" x14ac:dyDescent="0.2">
      <c r="A10" s="122"/>
      <c r="C10" s="26"/>
      <c r="D10" s="26"/>
      <c r="F10" s="27"/>
      <c r="G10" s="27"/>
      <c r="H10" s="27"/>
      <c r="I10" s="27"/>
      <c r="J10" s="27"/>
      <c r="L10" s="27"/>
      <c r="M10" s="27"/>
      <c r="N10" s="27"/>
      <c r="O10" s="27"/>
      <c r="P10" s="27"/>
    </row>
    <row r="11" spans="1:16" s="29" customFormat="1" ht="15.75" x14ac:dyDescent="0.2">
      <c r="A11" s="79" t="s">
        <v>65</v>
      </c>
      <c r="C11" s="30"/>
      <c r="D11" s="30"/>
      <c r="F11" s="31"/>
      <c r="G11" s="31"/>
      <c r="H11" s="31"/>
      <c r="I11" s="31"/>
      <c r="J11" s="31"/>
      <c r="L11" s="31"/>
      <c r="M11" s="31"/>
      <c r="N11" s="31"/>
      <c r="O11" s="31"/>
      <c r="P11" s="31"/>
    </row>
    <row r="12" spans="1:16" s="24" customFormat="1" ht="15" x14ac:dyDescent="0.2">
      <c r="A12" s="122"/>
      <c r="B12" s="24" t="s">
        <v>60</v>
      </c>
      <c r="C12" s="26" t="s">
        <v>50</v>
      </c>
      <c r="D12" s="26" t="s">
        <v>3</v>
      </c>
      <c r="F12" s="27">
        <v>0</v>
      </c>
      <c r="G12" s="27">
        <v>1</v>
      </c>
      <c r="H12" s="27">
        <v>5.4</v>
      </c>
      <c r="I12" s="27">
        <v>10</v>
      </c>
      <c r="J12" s="27">
        <v>4</v>
      </c>
      <c r="L12" s="27">
        <v>0</v>
      </c>
      <c r="M12" s="27">
        <v>9.8100000000000007E-2</v>
      </c>
      <c r="N12" s="27">
        <v>0.5297400000000001</v>
      </c>
      <c r="O12" s="27">
        <v>0.98100000000000009</v>
      </c>
      <c r="P12" s="27">
        <v>0.39240000000000003</v>
      </c>
    </row>
    <row r="13" spans="1:16" s="24" customFormat="1" ht="15" x14ac:dyDescent="0.2">
      <c r="A13" s="122"/>
      <c r="B13" s="24" t="s">
        <v>61</v>
      </c>
      <c r="C13" s="26" t="s">
        <v>51</v>
      </c>
      <c r="D13" s="26" t="s">
        <v>3</v>
      </c>
      <c r="F13" s="27">
        <v>0</v>
      </c>
      <c r="G13" s="27">
        <v>50</v>
      </c>
      <c r="H13" s="27">
        <v>25</v>
      </c>
      <c r="I13" s="27">
        <v>25.7</v>
      </c>
      <c r="J13" s="27">
        <v>0</v>
      </c>
      <c r="L13" s="27">
        <v>0</v>
      </c>
      <c r="M13" s="27">
        <v>4.9050000000000002</v>
      </c>
      <c r="N13" s="27">
        <v>2.4525000000000001</v>
      </c>
      <c r="O13" s="27">
        <v>2.5211700000000001</v>
      </c>
      <c r="P13" s="27">
        <v>0</v>
      </c>
    </row>
    <row r="14" spans="1:16" s="24" customFormat="1" ht="15" x14ac:dyDescent="0.2">
      <c r="A14" s="122"/>
      <c r="B14" s="24" t="s">
        <v>62</v>
      </c>
      <c r="C14" s="26" t="s">
        <v>51</v>
      </c>
      <c r="D14" s="26" t="s">
        <v>3</v>
      </c>
      <c r="F14" s="27">
        <v>0</v>
      </c>
      <c r="G14" s="27">
        <v>27.9</v>
      </c>
      <c r="H14" s="27">
        <v>21.9</v>
      </c>
      <c r="I14" s="27">
        <v>0</v>
      </c>
      <c r="J14" s="27">
        <v>0</v>
      </c>
      <c r="L14" s="27">
        <v>0</v>
      </c>
      <c r="M14" s="27">
        <v>2.5891199999999999</v>
      </c>
      <c r="N14" s="27">
        <v>2.0323199999999999</v>
      </c>
      <c r="O14" s="27">
        <v>0</v>
      </c>
      <c r="P14" s="27">
        <v>0</v>
      </c>
    </row>
    <row r="15" spans="1:16" s="24" customFormat="1" ht="15" x14ac:dyDescent="0.2">
      <c r="A15" s="122"/>
      <c r="B15" s="24" t="s">
        <v>59</v>
      </c>
      <c r="C15" s="26" t="s">
        <v>53</v>
      </c>
      <c r="D15" s="26" t="s">
        <v>3</v>
      </c>
      <c r="F15" s="27">
        <v>19.414999999999999</v>
      </c>
      <c r="G15" s="27">
        <v>0</v>
      </c>
      <c r="H15" s="27">
        <v>0</v>
      </c>
      <c r="I15" s="27">
        <v>0</v>
      </c>
      <c r="J15" s="27">
        <v>0</v>
      </c>
      <c r="L15" s="27">
        <v>1.9046115000000001</v>
      </c>
      <c r="M15" s="27">
        <v>0</v>
      </c>
      <c r="N15" s="27">
        <v>0</v>
      </c>
      <c r="O15" s="27">
        <v>0</v>
      </c>
      <c r="P15" s="27">
        <v>0</v>
      </c>
    </row>
    <row r="16" spans="1:16" s="24" customFormat="1" ht="15" x14ac:dyDescent="0.2">
      <c r="A16" s="122"/>
      <c r="B16" s="24" t="s">
        <v>56</v>
      </c>
      <c r="C16" s="26" t="s">
        <v>49</v>
      </c>
      <c r="D16" s="26" t="s">
        <v>2</v>
      </c>
      <c r="F16" s="27">
        <v>0</v>
      </c>
      <c r="G16" s="27">
        <v>5</v>
      </c>
      <c r="H16" s="27">
        <v>5</v>
      </c>
      <c r="I16" s="27">
        <v>3</v>
      </c>
      <c r="J16" s="28" t="s">
        <v>73</v>
      </c>
      <c r="L16" s="27">
        <v>0</v>
      </c>
      <c r="M16" s="27">
        <v>0.49050000000000005</v>
      </c>
      <c r="N16" s="27">
        <v>0.49050000000000005</v>
      </c>
      <c r="O16" s="27">
        <v>0.29430000000000001</v>
      </c>
      <c r="P16" s="28" t="s">
        <v>73</v>
      </c>
    </row>
    <row r="17" spans="1:16" s="24" customFormat="1" ht="15" x14ac:dyDescent="0.2">
      <c r="A17" s="122"/>
      <c r="B17" s="24" t="s">
        <v>70</v>
      </c>
      <c r="C17" s="26" t="s">
        <v>52</v>
      </c>
      <c r="D17" s="26" t="s">
        <v>2</v>
      </c>
      <c r="F17" s="27">
        <v>0</v>
      </c>
      <c r="G17" s="27">
        <v>113</v>
      </c>
      <c r="H17" s="27">
        <v>216</v>
      </c>
      <c r="I17" s="27">
        <v>166</v>
      </c>
      <c r="J17" s="28" t="s">
        <v>73</v>
      </c>
      <c r="L17" s="27">
        <v>0</v>
      </c>
      <c r="M17" s="27">
        <v>10.4864</v>
      </c>
      <c r="N17" s="27">
        <v>20.044799999999999</v>
      </c>
      <c r="O17" s="27">
        <v>15.404799999999998</v>
      </c>
      <c r="P17" s="28" t="s">
        <v>73</v>
      </c>
    </row>
    <row r="18" spans="1:16" s="24" customFormat="1" ht="15" x14ac:dyDescent="0.2">
      <c r="A18" s="122"/>
      <c r="B18" s="24" t="s">
        <v>23</v>
      </c>
      <c r="C18" s="26" t="s">
        <v>53</v>
      </c>
      <c r="D18" s="26" t="s">
        <v>2</v>
      </c>
      <c r="F18" s="27">
        <v>0</v>
      </c>
      <c r="G18" s="27">
        <v>1.1859999999999999</v>
      </c>
      <c r="H18" s="27">
        <v>6.3970000000000002</v>
      </c>
      <c r="I18" s="27">
        <v>0</v>
      </c>
      <c r="J18" s="28" t="s">
        <v>73</v>
      </c>
      <c r="L18" s="27">
        <v>0</v>
      </c>
      <c r="M18" s="27">
        <v>0.11634660000000001</v>
      </c>
      <c r="N18" s="27">
        <v>0.6275457000000001</v>
      </c>
      <c r="O18" s="27">
        <v>0</v>
      </c>
      <c r="P18" s="28" t="s">
        <v>73</v>
      </c>
    </row>
    <row r="19" spans="1:16" s="24" customFormat="1" ht="15" x14ac:dyDescent="0.2">
      <c r="A19" s="122"/>
      <c r="B19" s="24" t="s">
        <v>24</v>
      </c>
      <c r="C19" s="26" t="s">
        <v>53</v>
      </c>
      <c r="D19" s="26" t="s">
        <v>3</v>
      </c>
      <c r="F19" s="27">
        <v>0</v>
      </c>
      <c r="G19" s="27">
        <v>1</v>
      </c>
      <c r="H19" s="27">
        <v>0</v>
      </c>
      <c r="I19" s="27">
        <v>0</v>
      </c>
      <c r="J19" s="27">
        <v>0</v>
      </c>
      <c r="L19" s="27">
        <v>0</v>
      </c>
      <c r="M19" s="27">
        <v>9.8100000000000007E-2</v>
      </c>
      <c r="N19" s="27">
        <v>0</v>
      </c>
      <c r="O19" s="27">
        <v>0</v>
      </c>
      <c r="P19" s="27">
        <v>0</v>
      </c>
    </row>
    <row r="20" spans="1:16" s="24" customFormat="1" ht="15" x14ac:dyDescent="0.2">
      <c r="A20" s="122"/>
      <c r="B20" s="24" t="s">
        <v>25</v>
      </c>
      <c r="C20" s="26" t="s">
        <v>53</v>
      </c>
      <c r="D20" s="26" t="s">
        <v>3</v>
      </c>
      <c r="F20" s="27">
        <v>0</v>
      </c>
      <c r="G20" s="27">
        <v>1.6</v>
      </c>
      <c r="H20" s="27">
        <v>0</v>
      </c>
      <c r="I20" s="27">
        <v>0</v>
      </c>
      <c r="J20" s="27">
        <v>0</v>
      </c>
      <c r="L20" s="27">
        <v>0</v>
      </c>
      <c r="M20" s="27">
        <v>0.15696000000000002</v>
      </c>
      <c r="N20" s="27">
        <v>0</v>
      </c>
      <c r="O20" s="27">
        <v>0</v>
      </c>
      <c r="P20" s="27">
        <v>0</v>
      </c>
    </row>
    <row r="21" spans="1:16" s="24" customFormat="1" ht="15" x14ac:dyDescent="0.2">
      <c r="A21" s="122"/>
      <c r="B21" s="24" t="s">
        <v>26</v>
      </c>
      <c r="C21" s="26" t="s">
        <v>53</v>
      </c>
      <c r="D21" s="26" t="s">
        <v>2</v>
      </c>
      <c r="F21" s="27">
        <v>0</v>
      </c>
      <c r="G21" s="27">
        <v>0.45</v>
      </c>
      <c r="H21" s="27">
        <v>0.3</v>
      </c>
      <c r="I21" s="27">
        <v>0.1</v>
      </c>
      <c r="J21" s="28" t="s">
        <v>73</v>
      </c>
      <c r="L21" s="27">
        <v>0</v>
      </c>
      <c r="M21" s="27">
        <v>4.4145000000000004E-2</v>
      </c>
      <c r="N21" s="27">
        <v>2.9430000000000001E-2</v>
      </c>
      <c r="O21" s="27">
        <v>9.810000000000001E-3</v>
      </c>
      <c r="P21" s="121" t="s">
        <v>73</v>
      </c>
    </row>
    <row r="22" spans="1:16" s="24" customFormat="1" ht="15" x14ac:dyDescent="0.2">
      <c r="A22" s="122"/>
      <c r="B22" s="24" t="s">
        <v>27</v>
      </c>
      <c r="C22" s="26" t="s">
        <v>53</v>
      </c>
      <c r="D22" s="26" t="s">
        <v>3</v>
      </c>
      <c r="F22" s="27">
        <v>0</v>
      </c>
      <c r="G22" s="27">
        <v>1</v>
      </c>
      <c r="H22" s="27">
        <v>2</v>
      </c>
      <c r="I22" s="27">
        <v>2.5</v>
      </c>
      <c r="J22" s="27">
        <v>2.5</v>
      </c>
      <c r="L22" s="27">
        <v>0</v>
      </c>
      <c r="M22" s="27">
        <v>9.8100000000000007E-2</v>
      </c>
      <c r="N22" s="27">
        <v>0.19620000000000001</v>
      </c>
      <c r="O22" s="27">
        <v>0.24525000000000002</v>
      </c>
      <c r="P22" s="27">
        <v>0.24525000000000002</v>
      </c>
    </row>
    <row r="23" spans="1:16" s="24" customFormat="1" ht="15" x14ac:dyDescent="0.2">
      <c r="A23" s="122"/>
      <c r="B23" s="24" t="s">
        <v>27</v>
      </c>
      <c r="C23" s="26" t="s">
        <v>53</v>
      </c>
      <c r="D23" s="26" t="s">
        <v>2</v>
      </c>
      <c r="F23" s="27">
        <v>2</v>
      </c>
      <c r="G23" s="27">
        <v>2</v>
      </c>
      <c r="H23" s="27">
        <v>3</v>
      </c>
      <c r="I23" s="27">
        <v>4</v>
      </c>
      <c r="J23" s="28" t="s">
        <v>73</v>
      </c>
      <c r="L23" s="27">
        <v>0.19620000000000001</v>
      </c>
      <c r="M23" s="27">
        <v>0.19620000000000001</v>
      </c>
      <c r="N23" s="27">
        <v>0.29430000000000001</v>
      </c>
      <c r="O23" s="27">
        <v>0.39240000000000003</v>
      </c>
      <c r="P23" s="28" t="s">
        <v>73</v>
      </c>
    </row>
    <row r="24" spans="1:16" s="24" customFormat="1" ht="15" x14ac:dyDescent="0.2">
      <c r="A24" s="122"/>
      <c r="B24" s="24" t="s">
        <v>28</v>
      </c>
      <c r="C24" s="26" t="s">
        <v>53</v>
      </c>
      <c r="D24" s="26" t="s">
        <v>3</v>
      </c>
      <c r="F24" s="27">
        <v>0</v>
      </c>
      <c r="G24" s="27">
        <v>0.5</v>
      </c>
      <c r="H24" s="27">
        <v>5</v>
      </c>
      <c r="I24" s="27">
        <v>5</v>
      </c>
      <c r="J24" s="27">
        <v>4.5</v>
      </c>
      <c r="L24" s="27">
        <v>0</v>
      </c>
      <c r="M24" s="27">
        <v>4.9050000000000003E-2</v>
      </c>
      <c r="N24" s="27">
        <v>0.49050000000000005</v>
      </c>
      <c r="O24" s="27">
        <v>0.49050000000000005</v>
      </c>
      <c r="P24" s="27">
        <v>0.44145000000000001</v>
      </c>
    </row>
    <row r="25" spans="1:16" s="24" customFormat="1" ht="15" x14ac:dyDescent="0.2">
      <c r="A25" s="122"/>
      <c r="B25" s="24" t="s">
        <v>28</v>
      </c>
      <c r="C25" s="26" t="s">
        <v>53</v>
      </c>
      <c r="D25" s="26" t="s">
        <v>2</v>
      </c>
      <c r="F25" s="27">
        <v>4.7850000000000001</v>
      </c>
      <c r="G25" s="27">
        <v>1.1499999999999999</v>
      </c>
      <c r="H25" s="27">
        <v>2.0649999999999999</v>
      </c>
      <c r="I25" s="27">
        <v>1</v>
      </c>
      <c r="J25" s="28" t="s">
        <v>73</v>
      </c>
      <c r="L25" s="27">
        <v>0.46940850000000006</v>
      </c>
      <c r="M25" s="27">
        <v>0.112815</v>
      </c>
      <c r="N25" s="27">
        <v>0.20257650000000002</v>
      </c>
      <c r="O25" s="27">
        <v>9.8100000000000007E-2</v>
      </c>
      <c r="P25" s="26" t="s">
        <v>73</v>
      </c>
    </row>
    <row r="26" spans="1:16" s="24" customFormat="1" ht="15" x14ac:dyDescent="0.2">
      <c r="A26" s="122"/>
      <c r="B26" s="24" t="s">
        <v>29</v>
      </c>
      <c r="C26" s="26" t="s">
        <v>48</v>
      </c>
      <c r="D26" s="26" t="s">
        <v>2</v>
      </c>
      <c r="F26" s="27">
        <v>0</v>
      </c>
      <c r="G26" s="27">
        <v>150</v>
      </c>
      <c r="H26" s="27">
        <v>50</v>
      </c>
      <c r="I26" s="27">
        <v>0</v>
      </c>
      <c r="J26" s="28" t="s">
        <v>73</v>
      </c>
      <c r="L26" s="27">
        <v>0</v>
      </c>
      <c r="M26" s="27">
        <v>14.715000000000002</v>
      </c>
      <c r="N26" s="27">
        <v>4.9050000000000002</v>
      </c>
      <c r="O26" s="27">
        <v>0</v>
      </c>
      <c r="P26" s="28" t="s">
        <v>73</v>
      </c>
    </row>
    <row r="27" spans="1:16" s="24" customFormat="1" ht="15" x14ac:dyDescent="0.2">
      <c r="A27" s="122"/>
      <c r="B27" s="24" t="s">
        <v>67</v>
      </c>
      <c r="C27" s="26" t="s">
        <v>51</v>
      </c>
      <c r="D27" s="26" t="s">
        <v>2</v>
      </c>
      <c r="F27" s="27">
        <v>0</v>
      </c>
      <c r="G27" s="27">
        <v>2</v>
      </c>
      <c r="H27" s="27">
        <v>3</v>
      </c>
      <c r="I27" s="27">
        <v>0</v>
      </c>
      <c r="J27" s="28" t="s">
        <v>73</v>
      </c>
      <c r="L27" s="27">
        <v>0</v>
      </c>
      <c r="M27" s="27">
        <v>0.19620000000000001</v>
      </c>
      <c r="N27" s="27">
        <v>0.29430000000000001</v>
      </c>
      <c r="O27" s="27">
        <v>0</v>
      </c>
      <c r="P27" s="28" t="s">
        <v>73</v>
      </c>
    </row>
    <row r="28" spans="1:16" s="24" customFormat="1" ht="15" x14ac:dyDescent="0.2">
      <c r="A28" s="122"/>
      <c r="B28" s="24" t="s">
        <v>30</v>
      </c>
      <c r="C28" s="26" t="s">
        <v>49</v>
      </c>
      <c r="D28" s="26" t="s">
        <v>3</v>
      </c>
      <c r="F28" s="27">
        <v>0</v>
      </c>
      <c r="G28" s="27">
        <v>25</v>
      </c>
      <c r="H28" s="27">
        <v>25</v>
      </c>
      <c r="I28" s="27">
        <v>25</v>
      </c>
      <c r="J28" s="27">
        <v>25</v>
      </c>
      <c r="L28" s="27">
        <v>0</v>
      </c>
      <c r="M28" s="27">
        <v>2.4525000000000001</v>
      </c>
      <c r="N28" s="27">
        <v>2.4525000000000001</v>
      </c>
      <c r="O28" s="27">
        <v>2.4525000000000001</v>
      </c>
      <c r="P28" s="27">
        <v>2.4525000000000001</v>
      </c>
    </row>
    <row r="29" spans="1:16" s="24" customFormat="1" ht="15" x14ac:dyDescent="0.2">
      <c r="A29" s="122"/>
      <c r="B29" s="24" t="s">
        <v>31</v>
      </c>
      <c r="C29" s="26" t="s">
        <v>54</v>
      </c>
      <c r="D29" s="26" t="s">
        <v>3</v>
      </c>
      <c r="F29" s="27">
        <v>0</v>
      </c>
      <c r="G29" s="27">
        <v>50</v>
      </c>
      <c r="H29" s="27">
        <v>50</v>
      </c>
      <c r="I29" s="27">
        <v>50</v>
      </c>
      <c r="J29" s="27">
        <v>50</v>
      </c>
      <c r="L29" s="27">
        <v>0</v>
      </c>
      <c r="M29" s="27">
        <v>4.9050000000000002</v>
      </c>
      <c r="N29" s="27">
        <v>4.9050000000000002</v>
      </c>
      <c r="O29" s="27">
        <v>4.9050000000000002</v>
      </c>
      <c r="P29" s="27">
        <v>4.9050000000000002</v>
      </c>
    </row>
    <row r="30" spans="1:16" s="24" customFormat="1" ht="15" x14ac:dyDescent="0.2">
      <c r="A30" s="122"/>
      <c r="C30" s="26"/>
      <c r="D30" s="26"/>
      <c r="F30" s="27"/>
      <c r="G30" s="27"/>
      <c r="H30" s="27"/>
      <c r="I30" s="27"/>
      <c r="J30" s="27"/>
      <c r="L30" s="27"/>
      <c r="M30" s="27"/>
      <c r="N30" s="27"/>
      <c r="O30" s="27"/>
      <c r="P30" s="27"/>
    </row>
    <row r="31" spans="1:16" s="29" customFormat="1" ht="15.75" x14ac:dyDescent="0.2">
      <c r="A31" s="79" t="s">
        <v>69</v>
      </c>
      <c r="C31" s="30"/>
      <c r="D31" s="30"/>
      <c r="F31" s="31"/>
      <c r="G31" s="31"/>
      <c r="H31" s="31"/>
      <c r="I31" s="31"/>
      <c r="J31" s="31"/>
      <c r="L31" s="31"/>
      <c r="M31" s="31"/>
      <c r="N31" s="31"/>
      <c r="O31" s="31"/>
      <c r="P31" s="31"/>
    </row>
    <row r="32" spans="1:16" s="24" customFormat="1" ht="15" x14ac:dyDescent="0.2">
      <c r="A32" s="122"/>
      <c r="C32" s="26"/>
      <c r="D32" s="26"/>
      <c r="F32" s="27"/>
      <c r="G32" s="27"/>
      <c r="H32" s="27"/>
      <c r="I32" s="27"/>
      <c r="J32" s="27"/>
      <c r="L32" s="27"/>
      <c r="M32" s="27"/>
      <c r="N32" s="27"/>
      <c r="O32" s="27"/>
      <c r="P32" s="27"/>
    </row>
    <row r="33" spans="1:16" s="24" customFormat="1" ht="15.75" x14ac:dyDescent="0.2">
      <c r="A33" s="122"/>
      <c r="B33" s="29" t="s">
        <v>32</v>
      </c>
      <c r="C33" s="26"/>
      <c r="D33" s="26"/>
      <c r="F33" s="27"/>
      <c r="G33" s="27"/>
      <c r="H33" s="27"/>
      <c r="I33" s="27"/>
      <c r="J33" s="27"/>
      <c r="L33" s="27"/>
      <c r="M33" s="27"/>
      <c r="N33" s="27"/>
      <c r="O33" s="27"/>
      <c r="P33" s="27"/>
    </row>
    <row r="34" spans="1:16" s="24" customFormat="1" ht="15" x14ac:dyDescent="0.2">
      <c r="A34" s="122"/>
      <c r="B34" s="24" t="s">
        <v>39</v>
      </c>
      <c r="C34" s="26" t="s">
        <v>51</v>
      </c>
      <c r="D34" s="26" t="s">
        <v>3</v>
      </c>
      <c r="F34" s="27">
        <v>0</v>
      </c>
      <c r="G34" s="27">
        <v>0</v>
      </c>
      <c r="H34" s="27">
        <v>0</v>
      </c>
      <c r="I34" s="27">
        <v>0</v>
      </c>
      <c r="J34" s="27">
        <v>300</v>
      </c>
      <c r="L34" s="27">
        <v>0</v>
      </c>
      <c r="M34" s="27">
        <v>0</v>
      </c>
      <c r="N34" s="27">
        <v>0</v>
      </c>
      <c r="O34" s="27">
        <v>0</v>
      </c>
      <c r="P34" s="27">
        <v>29.430000000000003</v>
      </c>
    </row>
    <row r="35" spans="1:16" s="24" customFormat="1" ht="15" x14ac:dyDescent="0.2">
      <c r="A35" s="122"/>
      <c r="B35" s="24" t="s">
        <v>40</v>
      </c>
      <c r="C35" s="26" t="s">
        <v>51</v>
      </c>
      <c r="D35" s="26" t="s">
        <v>3</v>
      </c>
      <c r="F35" s="27">
        <v>0</v>
      </c>
      <c r="G35" s="27">
        <v>95</v>
      </c>
      <c r="H35" s="27">
        <v>80</v>
      </c>
      <c r="I35" s="27">
        <v>45</v>
      </c>
      <c r="J35" s="27">
        <v>0</v>
      </c>
      <c r="L35" s="27">
        <v>0</v>
      </c>
      <c r="M35" s="27">
        <v>9.3195000000000014</v>
      </c>
      <c r="N35" s="27">
        <v>7.8480000000000008</v>
      </c>
      <c r="O35" s="27">
        <v>4.4145000000000003</v>
      </c>
      <c r="P35" s="27">
        <v>0</v>
      </c>
    </row>
    <row r="36" spans="1:16" s="24" customFormat="1" ht="15" x14ac:dyDescent="0.2">
      <c r="A36" s="122"/>
      <c r="B36" s="24" t="s">
        <v>57</v>
      </c>
      <c r="C36" s="26" t="s">
        <v>51</v>
      </c>
      <c r="D36" s="26" t="s">
        <v>3</v>
      </c>
      <c r="F36" s="27">
        <v>0</v>
      </c>
      <c r="G36" s="27">
        <v>210</v>
      </c>
      <c r="H36" s="27">
        <v>325</v>
      </c>
      <c r="I36" s="27">
        <v>315</v>
      </c>
      <c r="J36" s="27">
        <v>250</v>
      </c>
      <c r="L36" s="27">
        <v>0</v>
      </c>
      <c r="M36" s="27">
        <v>20.601000000000003</v>
      </c>
      <c r="N36" s="27">
        <v>31.882500000000004</v>
      </c>
      <c r="O36" s="27">
        <v>30.901500000000002</v>
      </c>
      <c r="P36" s="27">
        <v>24.525000000000002</v>
      </c>
    </row>
    <row r="37" spans="1:16" s="24" customFormat="1" ht="15" x14ac:dyDescent="0.2">
      <c r="A37" s="122"/>
      <c r="B37" s="24" t="s">
        <v>71</v>
      </c>
      <c r="C37" s="26" t="s">
        <v>51</v>
      </c>
      <c r="D37" s="26" t="s">
        <v>3</v>
      </c>
      <c r="F37" s="27">
        <v>0</v>
      </c>
      <c r="G37" s="27">
        <v>0</v>
      </c>
      <c r="H37" s="27">
        <v>13</v>
      </c>
      <c r="I37" s="27">
        <v>0</v>
      </c>
      <c r="J37" s="27">
        <v>0</v>
      </c>
      <c r="L37" s="27">
        <v>0</v>
      </c>
      <c r="M37" s="27">
        <v>0</v>
      </c>
      <c r="N37" s="27">
        <v>1.2753000000000001</v>
      </c>
      <c r="O37" s="27">
        <v>0</v>
      </c>
      <c r="P37" s="27">
        <v>0</v>
      </c>
    </row>
    <row r="38" spans="1:16" s="24" customFormat="1" ht="15" x14ac:dyDescent="0.2">
      <c r="A38" s="122"/>
      <c r="B38" s="24" t="s">
        <v>68</v>
      </c>
      <c r="C38" s="26" t="s">
        <v>51</v>
      </c>
      <c r="D38" s="26" t="s">
        <v>3</v>
      </c>
      <c r="F38" s="27">
        <v>0</v>
      </c>
      <c r="G38" s="27">
        <v>19</v>
      </c>
      <c r="H38" s="27">
        <v>29</v>
      </c>
      <c r="I38" s="27">
        <v>29</v>
      </c>
      <c r="J38" s="27">
        <v>23</v>
      </c>
      <c r="L38" s="27">
        <v>0</v>
      </c>
      <c r="M38" s="27">
        <v>1.7631999999999999</v>
      </c>
      <c r="N38" s="27">
        <v>2.6911999999999998</v>
      </c>
      <c r="O38" s="27">
        <v>2.6911999999999998</v>
      </c>
      <c r="P38" s="27">
        <v>2.1343999999999999</v>
      </c>
    </row>
    <row r="39" spans="1:16" s="24" customFormat="1" ht="15" x14ac:dyDescent="0.2">
      <c r="A39" s="122"/>
      <c r="B39" s="24" t="s">
        <v>38</v>
      </c>
      <c r="C39" s="26" t="s">
        <v>51</v>
      </c>
      <c r="D39" s="26" t="s">
        <v>3</v>
      </c>
      <c r="F39" s="27">
        <v>0</v>
      </c>
      <c r="G39" s="27">
        <v>0</v>
      </c>
      <c r="H39" s="27">
        <v>50</v>
      </c>
      <c r="I39" s="27">
        <v>150</v>
      </c>
      <c r="J39" s="27">
        <v>250</v>
      </c>
      <c r="L39" s="27">
        <v>0</v>
      </c>
      <c r="M39" s="27">
        <v>0</v>
      </c>
      <c r="N39" s="27">
        <v>4.6399999999999997</v>
      </c>
      <c r="O39" s="27">
        <v>13.919999999999998</v>
      </c>
      <c r="P39" s="27">
        <v>23.2</v>
      </c>
    </row>
    <row r="40" spans="1:16" s="24" customFormat="1" ht="15" x14ac:dyDescent="0.2">
      <c r="A40" s="122"/>
      <c r="B40" s="24" t="s">
        <v>58</v>
      </c>
      <c r="C40" s="26" t="s">
        <v>51</v>
      </c>
      <c r="D40" s="26" t="s">
        <v>3</v>
      </c>
      <c r="F40" s="27">
        <v>0</v>
      </c>
      <c r="G40" s="27">
        <v>25</v>
      </c>
      <c r="H40" s="27">
        <v>0</v>
      </c>
      <c r="I40" s="27">
        <v>0</v>
      </c>
      <c r="J40" s="27">
        <v>0</v>
      </c>
      <c r="L40" s="27">
        <v>0</v>
      </c>
      <c r="M40" s="27">
        <v>2.4525000000000001</v>
      </c>
      <c r="N40" s="27">
        <v>0</v>
      </c>
      <c r="O40" s="27">
        <v>0</v>
      </c>
      <c r="P40" s="27">
        <v>0</v>
      </c>
    </row>
    <row r="41" spans="1:16" s="24" customFormat="1" ht="15" x14ac:dyDescent="0.2">
      <c r="A41" s="122"/>
      <c r="B41" s="24" t="s">
        <v>41</v>
      </c>
      <c r="C41" s="26" t="s">
        <v>51</v>
      </c>
      <c r="D41" s="26" t="s">
        <v>3</v>
      </c>
      <c r="F41" s="27">
        <v>0</v>
      </c>
      <c r="G41" s="27">
        <v>5</v>
      </c>
      <c r="H41" s="27">
        <v>22</v>
      </c>
      <c r="I41" s="27">
        <v>0</v>
      </c>
      <c r="J41" s="27">
        <v>0</v>
      </c>
      <c r="L41" s="27">
        <v>0</v>
      </c>
      <c r="M41" s="27">
        <v>0.49050000000000005</v>
      </c>
      <c r="N41" s="27">
        <v>2.1582000000000003</v>
      </c>
      <c r="O41" s="27">
        <v>0</v>
      </c>
      <c r="P41" s="27">
        <v>0</v>
      </c>
    </row>
    <row r="42" spans="1:16" s="24" customFormat="1" ht="15" x14ac:dyDescent="0.2">
      <c r="A42" s="122"/>
      <c r="B42" s="24" t="s">
        <v>64</v>
      </c>
      <c r="C42" s="26" t="s">
        <v>51</v>
      </c>
      <c r="D42" s="26" t="s">
        <v>3</v>
      </c>
      <c r="F42" s="27">
        <v>0</v>
      </c>
      <c r="G42" s="27">
        <v>0</v>
      </c>
      <c r="H42" s="27">
        <v>100</v>
      </c>
      <c r="I42" s="27">
        <v>0</v>
      </c>
      <c r="J42" s="27">
        <v>0</v>
      </c>
      <c r="L42" s="27">
        <v>0</v>
      </c>
      <c r="M42" s="27">
        <v>0</v>
      </c>
      <c r="N42" s="27">
        <v>9.2799999999999994</v>
      </c>
      <c r="O42" s="27">
        <v>0</v>
      </c>
      <c r="P42" s="27">
        <v>0</v>
      </c>
    </row>
    <row r="43" spans="1:16" s="24" customFormat="1" ht="15" x14ac:dyDescent="0.2">
      <c r="A43" s="122"/>
      <c r="C43" s="26"/>
      <c r="D43" s="26"/>
      <c r="F43" s="27"/>
      <c r="G43" s="27"/>
      <c r="H43" s="27"/>
      <c r="I43" s="27"/>
      <c r="J43" s="27"/>
      <c r="L43" s="27"/>
      <c r="M43" s="27"/>
      <c r="N43" s="27"/>
      <c r="O43" s="27"/>
      <c r="P43" s="27"/>
    </row>
    <row r="44" spans="1:16" s="24" customFormat="1" ht="15.75" x14ac:dyDescent="0.2">
      <c r="A44" s="122"/>
      <c r="B44" s="29" t="s">
        <v>33</v>
      </c>
      <c r="C44" s="26"/>
      <c r="D44" s="26"/>
      <c r="F44" s="27"/>
      <c r="G44" s="27"/>
      <c r="H44" s="27"/>
      <c r="I44" s="27"/>
      <c r="J44" s="27"/>
      <c r="L44" s="27"/>
      <c r="M44" s="27"/>
      <c r="N44" s="27"/>
      <c r="O44" s="27"/>
      <c r="P44" s="27"/>
    </row>
    <row r="45" spans="1:16" s="24" customFormat="1" ht="15" x14ac:dyDescent="0.2">
      <c r="A45" s="122"/>
      <c r="B45" s="24" t="s">
        <v>66</v>
      </c>
      <c r="C45" s="26" t="s">
        <v>48</v>
      </c>
      <c r="D45" s="26" t="s">
        <v>3</v>
      </c>
      <c r="F45" s="27">
        <v>0</v>
      </c>
      <c r="G45" s="27">
        <v>240</v>
      </c>
      <c r="H45" s="27">
        <v>535</v>
      </c>
      <c r="I45" s="27">
        <v>560</v>
      </c>
      <c r="J45" s="27">
        <v>320</v>
      </c>
      <c r="L45" s="27">
        <v>0</v>
      </c>
      <c r="M45" s="27">
        <v>23.544</v>
      </c>
      <c r="N45" s="27">
        <v>52.483500000000006</v>
      </c>
      <c r="O45" s="27">
        <v>54.936000000000007</v>
      </c>
      <c r="P45" s="27">
        <v>31.392000000000003</v>
      </c>
    </row>
    <row r="46" spans="1:16" s="24" customFormat="1" ht="15" x14ac:dyDescent="0.2">
      <c r="A46" s="122"/>
      <c r="B46" s="24" t="s">
        <v>35</v>
      </c>
      <c r="C46" s="26" t="s">
        <v>48</v>
      </c>
      <c r="D46" s="26" t="s">
        <v>3</v>
      </c>
      <c r="F46" s="27">
        <v>0</v>
      </c>
      <c r="G46" s="27">
        <v>455</v>
      </c>
      <c r="H46" s="27">
        <v>440</v>
      </c>
      <c r="I46" s="27">
        <v>362</v>
      </c>
      <c r="J46" s="27">
        <v>125</v>
      </c>
      <c r="L46" s="27">
        <v>0</v>
      </c>
      <c r="M46" s="27">
        <v>44.6355</v>
      </c>
      <c r="N46" s="27">
        <v>43.164000000000001</v>
      </c>
      <c r="O46" s="27">
        <v>35.5122</v>
      </c>
      <c r="P46" s="27">
        <v>12.262500000000001</v>
      </c>
    </row>
    <row r="47" spans="1:16" s="24" customFormat="1" ht="15" x14ac:dyDescent="0.2">
      <c r="A47" s="122"/>
      <c r="B47" s="24" t="s">
        <v>36</v>
      </c>
      <c r="C47" s="26" t="s">
        <v>48</v>
      </c>
      <c r="D47" s="26" t="s">
        <v>3</v>
      </c>
      <c r="F47" s="27">
        <v>0</v>
      </c>
      <c r="G47" s="27">
        <v>50</v>
      </c>
      <c r="H47" s="27">
        <v>250</v>
      </c>
      <c r="I47" s="27">
        <v>800</v>
      </c>
      <c r="J47" s="27">
        <v>1200</v>
      </c>
      <c r="L47" s="27">
        <v>0</v>
      </c>
      <c r="M47" s="27">
        <v>4.9050000000000002</v>
      </c>
      <c r="N47" s="27">
        <v>24.525000000000002</v>
      </c>
      <c r="O47" s="27">
        <v>78.48</v>
      </c>
      <c r="P47" s="27">
        <v>117.72000000000001</v>
      </c>
    </row>
    <row r="48" spans="1:16" s="24" customFormat="1" ht="15" x14ac:dyDescent="0.2">
      <c r="A48" s="122"/>
      <c r="C48" s="26"/>
      <c r="D48" s="26"/>
      <c r="F48" s="27"/>
      <c r="G48" s="27"/>
      <c r="H48" s="27"/>
      <c r="I48" s="27"/>
      <c r="J48" s="27"/>
      <c r="L48" s="27"/>
      <c r="M48" s="27"/>
      <c r="N48" s="27"/>
      <c r="O48" s="27"/>
      <c r="P48" s="27"/>
    </row>
    <row r="49" spans="1:16" s="24" customFormat="1" ht="15.75" x14ac:dyDescent="0.2">
      <c r="A49" s="122"/>
      <c r="B49" s="29" t="s">
        <v>34</v>
      </c>
      <c r="C49" s="26"/>
      <c r="D49" s="26"/>
      <c r="F49" s="27"/>
      <c r="G49" s="27"/>
      <c r="H49" s="27"/>
      <c r="I49" s="27"/>
      <c r="J49" s="27"/>
      <c r="L49" s="27"/>
      <c r="M49" s="27"/>
      <c r="N49" s="27"/>
      <c r="O49" s="27"/>
      <c r="P49" s="27"/>
    </row>
    <row r="50" spans="1:16" s="24" customFormat="1" ht="15" x14ac:dyDescent="0.2">
      <c r="A50" s="122"/>
      <c r="B50" s="24" t="s">
        <v>37</v>
      </c>
      <c r="C50" s="26" t="s">
        <v>49</v>
      </c>
      <c r="D50" s="26" t="s">
        <v>3</v>
      </c>
      <c r="F50" s="27">
        <v>0</v>
      </c>
      <c r="G50" s="27">
        <v>21.047999999999998</v>
      </c>
      <c r="H50" s="27">
        <v>43.78</v>
      </c>
      <c r="I50" s="27">
        <v>71.563999999999993</v>
      </c>
      <c r="J50" s="27">
        <v>84.192999999999998</v>
      </c>
      <c r="L50" s="27">
        <v>0</v>
      </c>
      <c r="M50" s="27">
        <v>2.0648087999999998</v>
      </c>
      <c r="N50" s="27">
        <v>4.2948180000000002</v>
      </c>
      <c r="O50" s="27">
        <v>7.0204284000000001</v>
      </c>
      <c r="P50" s="27">
        <v>8.2593332999999998</v>
      </c>
    </row>
    <row r="51" spans="1:16" s="24" customFormat="1" ht="15" x14ac:dyDescent="0.2">
      <c r="A51" s="122"/>
      <c r="C51" s="26"/>
      <c r="D51" s="26"/>
      <c r="F51" s="27"/>
      <c r="G51" s="27"/>
      <c r="H51" s="27"/>
      <c r="I51" s="27"/>
      <c r="J51" s="27"/>
      <c r="L51" s="27"/>
      <c r="M51" s="27"/>
      <c r="N51" s="27"/>
      <c r="O51" s="27"/>
      <c r="P51" s="27"/>
    </row>
    <row r="52" spans="1:16" s="29" customFormat="1" ht="15.75" x14ac:dyDescent="0.2">
      <c r="A52" s="79" t="s">
        <v>19</v>
      </c>
      <c r="C52" s="30"/>
      <c r="D52" s="30"/>
      <c r="F52" s="31"/>
      <c r="G52" s="31"/>
      <c r="H52" s="31"/>
      <c r="I52" s="31"/>
      <c r="J52" s="31"/>
      <c r="L52" s="31"/>
      <c r="M52" s="31"/>
      <c r="N52" s="31"/>
      <c r="O52" s="31"/>
      <c r="P52" s="31"/>
    </row>
    <row r="53" spans="1:16" s="24" customFormat="1" ht="15" x14ac:dyDescent="0.2">
      <c r="A53" s="122"/>
      <c r="B53" s="24" t="s">
        <v>20</v>
      </c>
      <c r="C53" s="26" t="s">
        <v>55</v>
      </c>
      <c r="D53" s="26" t="s">
        <v>3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L53" s="27">
        <v>0.13400000000000001</v>
      </c>
      <c r="M53" s="27">
        <v>1.4379999999999999</v>
      </c>
      <c r="N53" s="27">
        <v>7.7110000000000003</v>
      </c>
      <c r="O53" s="27">
        <v>8.202</v>
      </c>
      <c r="P53" s="27">
        <v>7.7140000000000004</v>
      </c>
    </row>
    <row r="54" spans="1:16" s="24" customFormat="1" ht="15" x14ac:dyDescent="0.2">
      <c r="A54" s="122"/>
      <c r="B54" s="24" t="s">
        <v>20</v>
      </c>
      <c r="C54" s="26" t="s">
        <v>55</v>
      </c>
      <c r="D54" s="26" t="s">
        <v>2</v>
      </c>
      <c r="F54" s="27">
        <v>0</v>
      </c>
      <c r="G54" s="27">
        <v>0</v>
      </c>
      <c r="H54" s="27">
        <v>0</v>
      </c>
      <c r="I54" s="27">
        <v>0</v>
      </c>
      <c r="J54" s="28" t="s">
        <v>73</v>
      </c>
      <c r="L54" s="27">
        <v>6.5000000000000002E-2</v>
      </c>
      <c r="M54" s="27">
        <v>2.077</v>
      </c>
      <c r="N54" s="27">
        <v>3.1819999999999999</v>
      </c>
      <c r="O54" s="27">
        <v>3.8159999999999998</v>
      </c>
      <c r="P54" s="28" t="s">
        <v>73</v>
      </c>
    </row>
    <row r="55" spans="1:16" s="24" customFormat="1" ht="15" x14ac:dyDescent="0.2">
      <c r="A55" s="122"/>
      <c r="B55" s="24" t="s">
        <v>21</v>
      </c>
      <c r="C55" s="26" t="s">
        <v>55</v>
      </c>
      <c r="D55" s="26" t="s">
        <v>3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L55" s="27">
        <v>2.25</v>
      </c>
      <c r="M55" s="27">
        <v>11.625</v>
      </c>
      <c r="N55" s="27">
        <v>17.975000000000001</v>
      </c>
      <c r="O55" s="27">
        <v>21.375</v>
      </c>
      <c r="P55" s="27">
        <v>18.975000000000001</v>
      </c>
    </row>
    <row r="56" spans="1:16" s="24" customFormat="1" ht="15" x14ac:dyDescent="0.2">
      <c r="A56" s="122"/>
      <c r="B56" s="24" t="s">
        <v>72</v>
      </c>
      <c r="C56" s="26" t="s">
        <v>16</v>
      </c>
      <c r="D56" s="26" t="s">
        <v>2</v>
      </c>
      <c r="F56" s="27">
        <v>0</v>
      </c>
      <c r="G56" s="27">
        <v>0</v>
      </c>
      <c r="H56" s="27">
        <v>0</v>
      </c>
      <c r="I56" s="27">
        <v>0</v>
      </c>
      <c r="J56" s="28" t="s">
        <v>73</v>
      </c>
      <c r="L56" s="27">
        <v>0</v>
      </c>
      <c r="M56" s="27">
        <v>23.695</v>
      </c>
      <c r="N56" s="27">
        <v>10.643000000000001</v>
      </c>
      <c r="O56" s="27">
        <v>0</v>
      </c>
      <c r="P56" s="28" t="s">
        <v>73</v>
      </c>
    </row>
    <row r="57" spans="1:16" s="24" customFormat="1" ht="15" x14ac:dyDescent="0.2">
      <c r="A57" s="122"/>
      <c r="C57" s="26"/>
      <c r="D57" s="26"/>
      <c r="F57" s="27"/>
      <c r="G57" s="27"/>
      <c r="H57" s="27"/>
      <c r="I57" s="27"/>
      <c r="J57" s="27"/>
      <c r="L57" s="27"/>
      <c r="M57" s="27"/>
      <c r="N57" s="27"/>
      <c r="O57" s="27"/>
      <c r="P57" s="27"/>
    </row>
    <row r="58" spans="1:16" s="22" customFormat="1" ht="12.75" customHeight="1" x14ac:dyDescent="0.2">
      <c r="A58" s="123"/>
      <c r="B58" s="32"/>
      <c r="C58" s="32"/>
      <c r="D58" s="32"/>
      <c r="E58" s="32"/>
      <c r="F58" s="33"/>
      <c r="G58" s="33"/>
      <c r="H58" s="33"/>
      <c r="I58" s="33"/>
      <c r="J58" s="33"/>
      <c r="K58" s="32" t="s">
        <v>1</v>
      </c>
      <c r="L58" s="32"/>
      <c r="M58" s="32"/>
      <c r="N58" s="32"/>
      <c r="O58" s="32"/>
      <c r="P58" s="32"/>
    </row>
    <row r="59" spans="1:16" s="24" customFormat="1" ht="15" x14ac:dyDescent="0.2">
      <c r="A59" s="122"/>
      <c r="C59" s="26"/>
      <c r="D59" s="26"/>
      <c r="F59" s="27" t="s">
        <v>17</v>
      </c>
      <c r="G59" s="27"/>
      <c r="H59" s="27"/>
      <c r="I59" s="27"/>
      <c r="J59" s="27" t="s">
        <v>2</v>
      </c>
      <c r="L59" s="27">
        <v>0.73060849999999999</v>
      </c>
      <c r="M59" s="27">
        <v>53.012506600000002</v>
      </c>
      <c r="N59" s="27">
        <v>41.792552200000003</v>
      </c>
      <c r="O59" s="27">
        <v>21.486909999999995</v>
      </c>
      <c r="P59" s="27"/>
    </row>
    <row r="60" spans="1:16" s="24" customFormat="1" ht="15" x14ac:dyDescent="0.2">
      <c r="A60" s="122"/>
      <c r="C60" s="26"/>
      <c r="D60" s="26"/>
      <c r="F60" s="27" t="s">
        <v>17</v>
      </c>
      <c r="G60" s="27"/>
      <c r="H60" s="27"/>
      <c r="I60" s="27"/>
      <c r="J60" s="27" t="s">
        <v>3</v>
      </c>
      <c r="L60" s="27">
        <v>4.2886115</v>
      </c>
      <c r="M60" s="27">
        <v>138.1909388</v>
      </c>
      <c r="N60" s="27">
        <v>222.98727800000003</v>
      </c>
      <c r="O60" s="27">
        <v>269.04824840000003</v>
      </c>
      <c r="P60" s="27">
        <v>284.04883330000001</v>
      </c>
    </row>
    <row r="61" spans="1:16" s="24" customFormat="1" ht="15" x14ac:dyDescent="0.2">
      <c r="A61" s="122"/>
      <c r="C61" s="26"/>
      <c r="D61" s="26"/>
      <c r="F61" s="27" t="s">
        <v>17</v>
      </c>
      <c r="G61" s="27"/>
      <c r="H61" s="27"/>
      <c r="I61" s="27"/>
      <c r="J61" s="27" t="s">
        <v>4</v>
      </c>
      <c r="L61" s="27">
        <v>1.969848</v>
      </c>
      <c r="M61" s="27">
        <v>2.0679479999999999</v>
      </c>
      <c r="N61" s="27">
        <v>2.0679479999999999</v>
      </c>
      <c r="O61" s="27">
        <v>2.0679479999999999</v>
      </c>
      <c r="P61" s="27">
        <v>2.0679479999999999</v>
      </c>
    </row>
    <row r="62" spans="1:16" s="34" customFormat="1" ht="15" x14ac:dyDescent="0.2">
      <c r="A62" s="124"/>
      <c r="C62" s="35"/>
      <c r="D62" s="35"/>
      <c r="F62" s="36" t="s">
        <v>18</v>
      </c>
      <c r="G62" s="36"/>
      <c r="H62" s="36"/>
      <c r="I62" s="36"/>
      <c r="J62" s="36"/>
      <c r="L62" s="36"/>
      <c r="M62" s="36"/>
      <c r="N62" s="36"/>
      <c r="O62" s="36"/>
      <c r="P62" s="36"/>
    </row>
    <row r="63" spans="1:16" s="34" customFormat="1" ht="15" x14ac:dyDescent="0.2">
      <c r="A63" s="124"/>
      <c r="C63" s="35"/>
      <c r="D63" s="35"/>
      <c r="F63" s="36" t="s">
        <v>6</v>
      </c>
      <c r="G63" s="36"/>
      <c r="H63" s="36"/>
      <c r="I63" s="36"/>
      <c r="J63" s="36" t="s">
        <v>2</v>
      </c>
      <c r="L63" s="36">
        <v>0.66560850000000005</v>
      </c>
      <c r="M63" s="36">
        <v>27.240506600000003</v>
      </c>
      <c r="N63" s="36">
        <v>27.9675522</v>
      </c>
      <c r="O63" s="36">
        <v>17.670909999999996</v>
      </c>
      <c r="P63" s="36"/>
    </row>
    <row r="64" spans="1:16" s="34" customFormat="1" ht="15" x14ac:dyDescent="0.2">
      <c r="A64" s="124"/>
      <c r="C64" s="35"/>
      <c r="D64" s="35"/>
      <c r="F64" s="36" t="s">
        <v>6</v>
      </c>
      <c r="G64" s="36"/>
      <c r="H64" s="36"/>
      <c r="I64" s="36"/>
      <c r="J64" s="36" t="s">
        <v>3</v>
      </c>
      <c r="L64" s="36">
        <v>1.9046114999999997</v>
      </c>
      <c r="M64" s="36">
        <v>125.12793880000001</v>
      </c>
      <c r="N64" s="36">
        <v>197.30127800000002</v>
      </c>
      <c r="O64" s="36">
        <v>239.47124840000004</v>
      </c>
      <c r="P64" s="36">
        <v>257.35983329999999</v>
      </c>
    </row>
    <row r="65" spans="1:16" s="21" customFormat="1" ht="12.75" customHeight="1" x14ac:dyDescent="0.2">
      <c r="A65" s="78"/>
      <c r="C65" s="37"/>
      <c r="D65" s="37"/>
      <c r="F65" s="36" t="s">
        <v>6</v>
      </c>
      <c r="G65" s="38"/>
      <c r="H65" s="38"/>
      <c r="I65" s="38"/>
      <c r="J65" s="38" t="s">
        <v>4</v>
      </c>
      <c r="L65" s="39">
        <v>1.969848</v>
      </c>
      <c r="M65" s="39">
        <v>2.0679479999999999</v>
      </c>
      <c r="N65" s="39">
        <v>2.0679479999999999</v>
      </c>
      <c r="O65" s="39">
        <v>2.0679479999999999</v>
      </c>
      <c r="P65" s="39">
        <v>2.0679479999999999</v>
      </c>
    </row>
    <row r="66" spans="1:16" s="40" customFormat="1" ht="12.75" hidden="1" customHeight="1" x14ac:dyDescent="0.2">
      <c r="A66" s="125"/>
      <c r="C66" s="41"/>
      <c r="D66" s="26" t="s">
        <v>2</v>
      </c>
      <c r="F66" s="42"/>
      <c r="G66" s="42"/>
      <c r="H66" s="42"/>
      <c r="I66" s="42"/>
      <c r="J66" s="42"/>
    </row>
    <row r="67" spans="1:16" s="40" customFormat="1" ht="12.75" hidden="1" customHeight="1" x14ac:dyDescent="0.2">
      <c r="A67" s="125"/>
      <c r="C67" s="41"/>
      <c r="D67" s="26" t="s">
        <v>3</v>
      </c>
      <c r="F67" s="42"/>
      <c r="G67" s="42"/>
      <c r="H67" s="42"/>
      <c r="I67" s="42"/>
      <c r="J67" s="42"/>
    </row>
    <row r="68" spans="1:16" s="40" customFormat="1" ht="12.75" hidden="1" customHeight="1" x14ac:dyDescent="0.2">
      <c r="A68" s="125"/>
      <c r="C68" s="41"/>
      <c r="D68" s="26" t="s">
        <v>4</v>
      </c>
      <c r="F68" s="42"/>
      <c r="G68" s="42"/>
      <c r="H68" s="42"/>
      <c r="I68" s="42"/>
      <c r="J68" s="42"/>
    </row>
    <row r="69" spans="1:16" s="40" customFormat="1" ht="12.75" hidden="1" customHeight="1" x14ac:dyDescent="0.2">
      <c r="A69" s="125"/>
      <c r="C69" s="41"/>
      <c r="D69" s="26" t="s">
        <v>5</v>
      </c>
      <c r="F69" s="42"/>
      <c r="G69" s="42"/>
      <c r="H69" s="42"/>
      <c r="I69" s="42"/>
      <c r="J69" s="42"/>
    </row>
    <row r="70" spans="1:16" s="40" customFormat="1" ht="12.75" hidden="1" customHeight="1" x14ac:dyDescent="0.2">
      <c r="A70" s="125"/>
      <c r="C70" s="41"/>
      <c r="D70" s="26"/>
      <c r="F70" s="42"/>
      <c r="G70" s="42"/>
      <c r="H70" s="42"/>
      <c r="I70" s="42"/>
      <c r="J70" s="42"/>
    </row>
    <row r="71" spans="1:16" s="40" customFormat="1" ht="12.75" hidden="1" customHeight="1" x14ac:dyDescent="0.2">
      <c r="A71" s="125"/>
      <c r="C71" s="41"/>
      <c r="D71" s="26"/>
      <c r="F71" s="42"/>
      <c r="G71" s="42"/>
      <c r="H71" s="42"/>
      <c r="I71" s="42"/>
      <c r="J71" s="42"/>
    </row>
    <row r="72" spans="1:16" s="21" customFormat="1" ht="15" hidden="1" x14ac:dyDescent="0.2">
      <c r="A72" s="126" t="s">
        <v>7</v>
      </c>
      <c r="B72" s="43">
        <v>9.8100000000000007E-2</v>
      </c>
      <c r="C72" s="43"/>
      <c r="D72" s="37"/>
      <c r="F72" s="38"/>
      <c r="G72" s="38"/>
      <c r="H72" s="38"/>
      <c r="I72" s="38"/>
      <c r="J72" s="38"/>
    </row>
    <row r="73" spans="1:16" s="21" customFormat="1" ht="15" hidden="1" x14ac:dyDescent="0.2">
      <c r="A73" s="126" t="s">
        <v>8</v>
      </c>
      <c r="B73" s="43">
        <v>9.2799999999999994E-2</v>
      </c>
      <c r="C73" s="43"/>
      <c r="D73" s="37"/>
      <c r="F73" s="38"/>
      <c r="G73" s="38"/>
      <c r="H73" s="38"/>
      <c r="I73" s="38"/>
      <c r="J73" s="38"/>
    </row>
    <row r="74" spans="1:16" s="21" customFormat="1" ht="15" hidden="1" x14ac:dyDescent="0.2">
      <c r="A74" s="126" t="s">
        <v>9</v>
      </c>
      <c r="B74" s="43">
        <v>5.6599999999999998E-2</v>
      </c>
      <c r="C74" s="43"/>
      <c r="D74" s="37"/>
      <c r="F74" s="38"/>
      <c r="G74" s="38"/>
      <c r="H74" s="38"/>
      <c r="I74" s="38"/>
      <c r="J74" s="38"/>
    </row>
    <row r="75" spans="1:16" s="21" customFormat="1" ht="15" hidden="1" x14ac:dyDescent="0.2">
      <c r="A75" s="126" t="s">
        <v>10</v>
      </c>
      <c r="B75" s="43">
        <v>3.3799999999999997E-2</v>
      </c>
      <c r="C75" s="43"/>
      <c r="D75" s="37"/>
      <c r="F75" s="38"/>
      <c r="G75" s="38"/>
      <c r="H75" s="38"/>
      <c r="I75" s="38"/>
      <c r="J75" s="38"/>
    </row>
    <row r="76" spans="1:16" s="21" customFormat="1" ht="15" hidden="1" x14ac:dyDescent="0.2">
      <c r="A76" s="126" t="s">
        <v>11</v>
      </c>
      <c r="B76" s="43">
        <v>3.2000000000000001E-2</v>
      </c>
      <c r="C76" s="43"/>
      <c r="D76" s="37"/>
      <c r="F76" s="38"/>
      <c r="G76" s="38"/>
      <c r="H76" s="38"/>
      <c r="I76" s="38"/>
      <c r="J76" s="38"/>
    </row>
    <row r="77" spans="1:16" s="21" customFormat="1" ht="15" hidden="1" x14ac:dyDescent="0.2">
      <c r="A77" s="126" t="s">
        <v>12</v>
      </c>
      <c r="B77" s="43">
        <v>2.93E-2</v>
      </c>
      <c r="C77" s="43"/>
      <c r="D77" s="37"/>
      <c r="F77" s="38"/>
      <c r="G77" s="38"/>
      <c r="H77" s="38"/>
      <c r="I77" s="38"/>
      <c r="J77" s="38"/>
    </row>
    <row r="78" spans="1:16" s="21" customFormat="1" ht="15" hidden="1" x14ac:dyDescent="0.2">
      <c r="A78" s="126" t="s">
        <v>13</v>
      </c>
      <c r="B78" s="43">
        <v>3.3500000000000002E-2</v>
      </c>
      <c r="C78" s="43"/>
      <c r="D78" s="37"/>
      <c r="F78" s="38"/>
      <c r="G78" s="38"/>
      <c r="H78" s="38"/>
      <c r="I78" s="38"/>
      <c r="J78" s="38"/>
    </row>
    <row r="79" spans="1:16" s="21" customFormat="1" ht="15" x14ac:dyDescent="0.2">
      <c r="A79" s="126"/>
      <c r="C79" s="37"/>
      <c r="D79" s="37"/>
      <c r="F79" s="38"/>
      <c r="G79" s="38"/>
      <c r="H79" s="38"/>
      <c r="I79" s="38"/>
      <c r="J79" s="38"/>
    </row>
    <row r="80" spans="1:16" s="21" customFormat="1" ht="15" x14ac:dyDescent="0.2">
      <c r="A80" s="126"/>
      <c r="C80" s="37"/>
      <c r="D80" s="37"/>
      <c r="F80" s="38"/>
      <c r="G80" s="38"/>
      <c r="H80" s="38"/>
      <c r="I80" s="38"/>
      <c r="J80" s="38"/>
      <c r="P80" s="38"/>
    </row>
    <row r="81" spans="1:10" s="21" customFormat="1" ht="15" x14ac:dyDescent="0.2">
      <c r="A81" s="126"/>
      <c r="C81" s="37"/>
      <c r="D81" s="37"/>
      <c r="F81" s="38"/>
      <c r="G81" s="38"/>
      <c r="H81" s="38"/>
      <c r="I81" s="38"/>
      <c r="J81" s="38"/>
    </row>
  </sheetData>
  <dataValidations count="1">
    <dataValidation type="list" allowBlank="1" showInputMessage="1" showErrorMessage="1" sqref="D3:D58" xr:uid="{00000000-0002-0000-0400-000000000000}">
      <formula1>$D$66:$D$69</formula1>
    </dataValidation>
  </dataValidations>
  <printOptions horizontalCentered="1"/>
  <pageMargins left="0" right="0" top="0.74803149606299213" bottom="0.74803149606299213" header="0.31496062992125984" footer="0.31496062992125984"/>
  <pageSetup paperSize="8" fitToHeight="0" orientation="landscape" r:id="rId1"/>
  <headerFooter>
    <oddHeader>&amp;COFFICIAL - SENSITIVE</oddHeader>
    <oddFooter>&amp;RThis version printed: &amp;T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7"/>
  <sheetViews>
    <sheetView workbookViewId="0">
      <selection activeCell="B2" sqref="B2"/>
    </sheetView>
  </sheetViews>
  <sheetFormatPr defaultRowHeight="12.75" x14ac:dyDescent="0.2"/>
  <cols>
    <col min="1" max="1" width="9.140625" style="128"/>
    <col min="2" max="2" width="68.5703125" style="5" bestFit="1" customWidth="1"/>
    <col min="3" max="3" width="14.7109375" style="5" bestFit="1" customWidth="1"/>
    <col min="4" max="4" width="13" style="5" customWidth="1"/>
    <col min="5" max="5" width="12.140625" style="5" customWidth="1"/>
    <col min="6" max="6" width="12.85546875" style="5" customWidth="1"/>
    <col min="7" max="7" width="13.140625" style="5" customWidth="1"/>
    <col min="8" max="9" width="11.5703125" style="5" customWidth="1"/>
    <col min="10" max="10" width="11.7109375" style="5" customWidth="1"/>
    <col min="11" max="11" width="11.85546875" style="5" customWidth="1"/>
    <col min="12" max="16384" width="9.140625" style="5"/>
  </cols>
  <sheetData>
    <row r="1" spans="1:11" ht="22.5" customHeight="1" x14ac:dyDescent="0.2">
      <c r="A1" s="77" t="s">
        <v>181</v>
      </c>
    </row>
    <row r="2" spans="1:11" ht="63.75" customHeight="1" x14ac:dyDescent="0.25">
      <c r="A2" s="130"/>
      <c r="B2" s="129" t="s">
        <v>0</v>
      </c>
      <c r="C2" s="175" t="s">
        <v>15</v>
      </c>
      <c r="D2" s="175" t="s">
        <v>506</v>
      </c>
      <c r="E2" s="175" t="s">
        <v>498</v>
      </c>
      <c r="F2" s="175" t="s">
        <v>499</v>
      </c>
      <c r="G2" s="175" t="s">
        <v>500</v>
      </c>
      <c r="H2" s="175" t="s">
        <v>507</v>
      </c>
      <c r="I2" s="175" t="s">
        <v>502</v>
      </c>
      <c r="J2" s="175" t="s">
        <v>503</v>
      </c>
      <c r="K2" s="175" t="s">
        <v>504</v>
      </c>
    </row>
    <row r="3" spans="1:11" s="15" customFormat="1" ht="15.75" x14ac:dyDescent="0.25">
      <c r="A3" s="131" t="s">
        <v>74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15" customFormat="1" ht="15.75" x14ac:dyDescent="0.25">
      <c r="A4" s="131"/>
      <c r="B4" s="44" t="s">
        <v>75</v>
      </c>
      <c r="C4" s="45" t="s">
        <v>2</v>
      </c>
      <c r="D4" s="46">
        <v>0</v>
      </c>
      <c r="E4" s="46">
        <v>313</v>
      </c>
      <c r="F4" s="46">
        <v>321</v>
      </c>
      <c r="G4" s="46">
        <v>331</v>
      </c>
      <c r="H4" s="46">
        <v>0</v>
      </c>
      <c r="I4" s="46">
        <v>30.830500000000001</v>
      </c>
      <c r="J4" s="46">
        <v>31.618500000000001</v>
      </c>
      <c r="K4" s="46">
        <v>32.603500000000004</v>
      </c>
    </row>
    <row r="5" spans="1:11" s="15" customFormat="1" ht="15.75" x14ac:dyDescent="0.25">
      <c r="A5" s="131"/>
      <c r="B5" s="44" t="s">
        <v>76</v>
      </c>
      <c r="C5" s="45" t="s">
        <v>2</v>
      </c>
      <c r="D5" s="46">
        <v>0</v>
      </c>
      <c r="E5" s="46">
        <v>350.5</v>
      </c>
      <c r="F5" s="46">
        <v>359.5</v>
      </c>
      <c r="G5" s="46">
        <v>370.5</v>
      </c>
      <c r="H5" s="46">
        <v>0</v>
      </c>
      <c r="I5" s="46">
        <v>34.524250000000002</v>
      </c>
      <c r="J5" s="46">
        <v>35.41075</v>
      </c>
      <c r="K5" s="46">
        <v>36.494250000000001</v>
      </c>
    </row>
    <row r="6" spans="1:11" s="15" customFormat="1" ht="15.75" x14ac:dyDescent="0.25">
      <c r="A6" s="131"/>
      <c r="B6" s="44" t="s">
        <v>77</v>
      </c>
      <c r="C6" s="45" t="s">
        <v>2</v>
      </c>
      <c r="D6" s="46">
        <v>0</v>
      </c>
      <c r="E6" s="46">
        <v>51.5</v>
      </c>
      <c r="F6" s="46">
        <v>53</v>
      </c>
      <c r="G6" s="46">
        <v>54.5</v>
      </c>
      <c r="H6" s="46">
        <v>0</v>
      </c>
      <c r="I6" s="46">
        <v>5.0727500000000001</v>
      </c>
      <c r="J6" s="46">
        <v>5.2205000000000004</v>
      </c>
      <c r="K6" s="46">
        <v>5.3682500000000006</v>
      </c>
    </row>
    <row r="7" spans="1:11" s="15" customFormat="1" ht="15.75" x14ac:dyDescent="0.25">
      <c r="A7" s="131"/>
      <c r="B7" s="44"/>
      <c r="C7" s="45"/>
      <c r="D7" s="46"/>
      <c r="E7" s="46"/>
      <c r="F7" s="46"/>
      <c r="G7" s="46"/>
      <c r="H7" s="46"/>
      <c r="I7" s="46"/>
      <c r="J7" s="46"/>
      <c r="K7" s="46"/>
    </row>
    <row r="8" spans="1:11" s="15" customFormat="1" ht="15.75" x14ac:dyDescent="0.25">
      <c r="A8" s="131" t="s">
        <v>78</v>
      </c>
      <c r="B8" s="44"/>
      <c r="C8" s="45"/>
      <c r="D8" s="46"/>
      <c r="E8" s="46"/>
      <c r="F8" s="46"/>
      <c r="G8" s="46"/>
      <c r="H8" s="46"/>
      <c r="I8" s="46"/>
      <c r="J8" s="46"/>
      <c r="K8" s="46"/>
    </row>
    <row r="9" spans="1:11" s="15" customFormat="1" ht="15.75" x14ac:dyDescent="0.25">
      <c r="A9" s="131"/>
      <c r="B9" s="44" t="s">
        <v>75</v>
      </c>
      <c r="C9" s="45" t="s">
        <v>2</v>
      </c>
      <c r="D9" s="46">
        <v>0</v>
      </c>
      <c r="E9" s="46">
        <v>313</v>
      </c>
      <c r="F9" s="46">
        <v>321</v>
      </c>
      <c r="G9" s="46">
        <v>331</v>
      </c>
      <c r="H9" s="46">
        <v>0</v>
      </c>
      <c r="I9" s="46">
        <v>30.830500000000001</v>
      </c>
      <c r="J9" s="46">
        <v>31.618500000000001</v>
      </c>
      <c r="K9" s="46">
        <v>32.603500000000004</v>
      </c>
    </row>
    <row r="10" spans="1:11" s="15" customFormat="1" ht="15.75" x14ac:dyDescent="0.25">
      <c r="A10" s="131"/>
      <c r="B10" s="44" t="s">
        <v>76</v>
      </c>
      <c r="C10" s="45" t="s">
        <v>2</v>
      </c>
      <c r="D10" s="46">
        <v>0</v>
      </c>
      <c r="E10" s="46">
        <v>350.5</v>
      </c>
      <c r="F10" s="46">
        <v>359.5</v>
      </c>
      <c r="G10" s="46">
        <v>370.5</v>
      </c>
      <c r="H10" s="46">
        <v>0</v>
      </c>
      <c r="I10" s="46">
        <v>34.524250000000002</v>
      </c>
      <c r="J10" s="46">
        <v>35.41075</v>
      </c>
      <c r="K10" s="46">
        <v>36.494250000000001</v>
      </c>
    </row>
    <row r="11" spans="1:11" s="15" customFormat="1" ht="15.75" x14ac:dyDescent="0.25">
      <c r="A11" s="131"/>
      <c r="B11" s="44" t="s">
        <v>77</v>
      </c>
      <c r="C11" s="45" t="s">
        <v>2</v>
      </c>
      <c r="D11" s="46">
        <v>0</v>
      </c>
      <c r="E11" s="46">
        <v>51.5</v>
      </c>
      <c r="F11" s="46">
        <v>53</v>
      </c>
      <c r="G11" s="46">
        <v>54.5</v>
      </c>
      <c r="H11" s="46">
        <v>0</v>
      </c>
      <c r="I11" s="46">
        <v>5.0727500000000001</v>
      </c>
      <c r="J11" s="46">
        <v>5.2205000000000004</v>
      </c>
      <c r="K11" s="46">
        <v>5.3682500000000006</v>
      </c>
    </row>
    <row r="12" spans="1:11" s="15" customFormat="1" ht="15.75" x14ac:dyDescent="0.25">
      <c r="A12" s="131"/>
      <c r="B12" s="44"/>
      <c r="C12" s="45"/>
      <c r="D12" s="46"/>
      <c r="E12" s="46"/>
      <c r="F12" s="46"/>
      <c r="G12" s="46"/>
      <c r="H12" s="46"/>
      <c r="I12" s="46"/>
      <c r="J12" s="46"/>
      <c r="K12" s="132"/>
    </row>
    <row r="13" spans="1:11" s="15" customFormat="1" ht="15.75" x14ac:dyDescent="0.25">
      <c r="A13" s="131" t="s">
        <v>79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</row>
    <row r="14" spans="1:11" s="15" customFormat="1" ht="15.75" x14ac:dyDescent="0.25">
      <c r="A14" s="131"/>
      <c r="B14" s="44" t="s">
        <v>80</v>
      </c>
      <c r="C14" s="45" t="s">
        <v>2</v>
      </c>
      <c r="D14" s="46">
        <v>61</v>
      </c>
      <c r="E14" s="46">
        <v>170</v>
      </c>
      <c r="F14" s="46">
        <v>110</v>
      </c>
      <c r="G14" s="46">
        <v>43</v>
      </c>
      <c r="H14" s="46">
        <v>6.0085000000000006</v>
      </c>
      <c r="I14" s="46">
        <v>16.745000000000001</v>
      </c>
      <c r="J14" s="46">
        <v>10.835000000000001</v>
      </c>
      <c r="K14" s="46">
        <v>4.2355</v>
      </c>
    </row>
    <row r="15" spans="1:11" s="15" customFormat="1" ht="15.75" x14ac:dyDescent="0.25">
      <c r="A15" s="131"/>
      <c r="B15" s="44" t="s">
        <v>81</v>
      </c>
      <c r="C15" s="45" t="s">
        <v>2</v>
      </c>
      <c r="D15" s="46">
        <v>0</v>
      </c>
      <c r="E15" s="46">
        <v>50</v>
      </c>
      <c r="F15" s="46">
        <v>53</v>
      </c>
      <c r="G15" s="46">
        <v>51</v>
      </c>
      <c r="H15" s="46">
        <v>0</v>
      </c>
      <c r="I15" s="46">
        <v>4.9249999999999998</v>
      </c>
      <c r="J15" s="46">
        <v>5.2205000000000004</v>
      </c>
      <c r="K15" s="46">
        <v>5.0235000000000003</v>
      </c>
    </row>
    <row r="16" spans="1:11" s="15" customFormat="1" ht="15.75" x14ac:dyDescent="0.25">
      <c r="A16" s="131"/>
      <c r="B16" s="44" t="s">
        <v>82</v>
      </c>
      <c r="C16" s="45" t="s">
        <v>2</v>
      </c>
      <c r="D16" s="46">
        <v>9.4</v>
      </c>
      <c r="E16" s="46">
        <v>20.100000000000001</v>
      </c>
      <c r="F16" s="46">
        <v>21.5</v>
      </c>
      <c r="G16" s="46">
        <v>18.5</v>
      </c>
      <c r="H16" s="46">
        <v>0.92590000000000006</v>
      </c>
      <c r="I16" s="46">
        <v>1.9798500000000003</v>
      </c>
      <c r="J16" s="46">
        <v>2.11775</v>
      </c>
      <c r="K16" s="46">
        <v>1.8222500000000001</v>
      </c>
    </row>
    <row r="17" spans="1:11" s="15" customFormat="1" ht="15.75" x14ac:dyDescent="0.25">
      <c r="A17" s="131"/>
      <c r="B17" s="44" t="s">
        <v>83</v>
      </c>
      <c r="C17" s="45" t="s">
        <v>2</v>
      </c>
      <c r="D17" s="46">
        <v>5</v>
      </c>
      <c r="E17" s="46">
        <v>3</v>
      </c>
      <c r="F17" s="46">
        <v>3</v>
      </c>
      <c r="G17" s="46">
        <v>3</v>
      </c>
      <c r="H17" s="46">
        <v>0.49250000000000005</v>
      </c>
      <c r="I17" s="46">
        <v>0.29549999999999998</v>
      </c>
      <c r="J17" s="46">
        <v>0.29549999999999998</v>
      </c>
      <c r="K17" s="46">
        <v>0.29549999999999998</v>
      </c>
    </row>
    <row r="18" spans="1:11" s="15" customFormat="1" ht="15.75" x14ac:dyDescent="0.25">
      <c r="A18" s="131"/>
      <c r="B18" s="44" t="s">
        <v>84</v>
      </c>
      <c r="C18" s="45" t="s">
        <v>2</v>
      </c>
      <c r="D18" s="46">
        <v>3.5</v>
      </c>
      <c r="E18" s="46">
        <v>67.5</v>
      </c>
      <c r="F18" s="46">
        <v>202.5</v>
      </c>
      <c r="G18" s="46">
        <v>285</v>
      </c>
      <c r="H18" s="46">
        <v>0.34475</v>
      </c>
      <c r="I18" s="46">
        <v>6.6487500000000006</v>
      </c>
      <c r="J18" s="46">
        <v>19.946249999999999</v>
      </c>
      <c r="K18" s="46">
        <v>28.072500000000002</v>
      </c>
    </row>
    <row r="19" spans="1:11" s="15" customFormat="1" ht="15.75" x14ac:dyDescent="0.25">
      <c r="A19" s="131"/>
      <c r="B19" s="44" t="s">
        <v>85</v>
      </c>
      <c r="C19" s="45" t="s">
        <v>2</v>
      </c>
      <c r="D19" s="46">
        <v>0</v>
      </c>
      <c r="E19" s="46">
        <v>6</v>
      </c>
      <c r="F19" s="46">
        <v>10</v>
      </c>
      <c r="G19" s="46">
        <v>10</v>
      </c>
      <c r="H19" s="46">
        <v>0</v>
      </c>
      <c r="I19" s="46">
        <v>0.59099999999999997</v>
      </c>
      <c r="J19" s="46">
        <v>0.9850000000000001</v>
      </c>
      <c r="K19" s="46">
        <v>0.9850000000000001</v>
      </c>
    </row>
    <row r="20" spans="1:11" s="15" customFormat="1" ht="15.75" x14ac:dyDescent="0.25">
      <c r="A20" s="131"/>
      <c r="B20" s="44" t="s">
        <v>86</v>
      </c>
      <c r="C20" s="45" t="s">
        <v>2</v>
      </c>
      <c r="D20" s="46">
        <v>0</v>
      </c>
      <c r="E20" s="46">
        <v>93</v>
      </c>
      <c r="F20" s="46">
        <v>160</v>
      </c>
      <c r="G20" s="46">
        <v>160</v>
      </c>
      <c r="H20" s="46">
        <v>0</v>
      </c>
      <c r="I20" s="46">
        <v>9.1605000000000008</v>
      </c>
      <c r="J20" s="46">
        <v>15.760000000000002</v>
      </c>
      <c r="K20" s="46">
        <v>15.760000000000002</v>
      </c>
    </row>
    <row r="21" spans="1:11" s="15" customFormat="1" ht="15.75" x14ac:dyDescent="0.25">
      <c r="A21" s="131"/>
      <c r="B21" s="44"/>
      <c r="C21" s="45"/>
      <c r="D21" s="46"/>
      <c r="E21" s="46"/>
      <c r="F21" s="46"/>
      <c r="G21" s="46"/>
      <c r="H21" s="46"/>
      <c r="I21" s="46"/>
      <c r="J21" s="46"/>
      <c r="K21" s="46"/>
    </row>
    <row r="22" spans="1:11" s="15" customFormat="1" ht="15.75" x14ac:dyDescent="0.25">
      <c r="A22" s="131" t="s">
        <v>87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</row>
    <row r="23" spans="1:11" s="15" customFormat="1" ht="15.75" x14ac:dyDescent="0.25">
      <c r="A23" s="131"/>
      <c r="B23" s="44" t="s">
        <v>88</v>
      </c>
      <c r="C23" s="45" t="s">
        <v>2</v>
      </c>
      <c r="D23" s="46">
        <v>40</v>
      </c>
      <c r="E23" s="46">
        <v>40</v>
      </c>
      <c r="F23" s="46">
        <v>40</v>
      </c>
      <c r="G23" s="46">
        <v>40</v>
      </c>
      <c r="H23" s="46">
        <v>3.9400000000000004</v>
      </c>
      <c r="I23" s="46">
        <v>3.9400000000000004</v>
      </c>
      <c r="J23" s="46">
        <v>3.9400000000000004</v>
      </c>
      <c r="K23" s="46">
        <v>3.9400000000000004</v>
      </c>
    </row>
    <row r="24" spans="1:11" s="15" customFormat="1" ht="15.75" x14ac:dyDescent="0.25">
      <c r="A24" s="131"/>
      <c r="B24" s="44" t="s">
        <v>89</v>
      </c>
      <c r="C24" s="45" t="s">
        <v>3</v>
      </c>
      <c r="D24" s="46">
        <v>0</v>
      </c>
      <c r="E24" s="46">
        <v>5</v>
      </c>
      <c r="F24" s="46">
        <v>15</v>
      </c>
      <c r="G24" s="46">
        <v>25</v>
      </c>
      <c r="H24" s="46">
        <v>0</v>
      </c>
      <c r="I24" s="46">
        <v>0.49250000000000005</v>
      </c>
      <c r="J24" s="46">
        <v>1.4775</v>
      </c>
      <c r="K24" s="46">
        <v>2.4624999999999999</v>
      </c>
    </row>
    <row r="25" spans="1:11" s="15" customFormat="1" ht="15.75" x14ac:dyDescent="0.25">
      <c r="A25" s="131"/>
      <c r="B25" s="44" t="s">
        <v>90</v>
      </c>
      <c r="C25" s="45" t="s">
        <v>3</v>
      </c>
      <c r="D25" s="46">
        <v>4</v>
      </c>
      <c r="E25" s="46">
        <v>12</v>
      </c>
      <c r="F25" s="46">
        <v>20</v>
      </c>
      <c r="G25" s="46">
        <v>22</v>
      </c>
      <c r="H25" s="46">
        <v>0.39400000000000002</v>
      </c>
      <c r="I25" s="46">
        <v>1.1819999999999999</v>
      </c>
      <c r="J25" s="46">
        <v>1.9700000000000002</v>
      </c>
      <c r="K25" s="46">
        <v>2.1670000000000003</v>
      </c>
    </row>
    <row r="26" spans="1:11" s="15" customFormat="1" ht="15.75" x14ac:dyDescent="0.25">
      <c r="A26" s="131"/>
      <c r="B26" s="44"/>
      <c r="C26" s="45"/>
      <c r="D26" s="46"/>
      <c r="E26" s="46"/>
      <c r="F26" s="46"/>
      <c r="G26" s="46"/>
      <c r="H26" s="46"/>
      <c r="I26" s="46"/>
      <c r="J26" s="46"/>
      <c r="K26" s="46"/>
    </row>
    <row r="27" spans="1:11" s="15" customFormat="1" ht="15.75" x14ac:dyDescent="0.25">
      <c r="A27" s="131" t="s">
        <v>32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</row>
    <row r="28" spans="1:11" s="15" customFormat="1" ht="15.75" x14ac:dyDescent="0.25">
      <c r="A28" s="131"/>
      <c r="B28" s="44" t="s">
        <v>91</v>
      </c>
      <c r="C28" s="45" t="s">
        <v>3</v>
      </c>
      <c r="D28" s="46">
        <v>0</v>
      </c>
      <c r="E28" s="46">
        <v>0</v>
      </c>
      <c r="F28" s="46">
        <v>65</v>
      </c>
      <c r="G28" s="46">
        <v>96</v>
      </c>
      <c r="H28" s="46">
        <v>0</v>
      </c>
      <c r="I28" s="46">
        <v>0</v>
      </c>
      <c r="J28" s="46">
        <v>6.4024999999999999</v>
      </c>
      <c r="K28" s="46">
        <v>9.4559999999999995</v>
      </c>
    </row>
    <row r="29" spans="1:11" s="15" customFormat="1" ht="15.75" x14ac:dyDescent="0.25">
      <c r="A29" s="131"/>
      <c r="B29" s="44"/>
      <c r="C29" s="45"/>
      <c r="D29" s="46"/>
      <c r="E29" s="46"/>
      <c r="F29" s="46"/>
      <c r="G29" s="46"/>
      <c r="H29" s="46"/>
      <c r="I29" s="46"/>
      <c r="J29" s="46"/>
      <c r="K29" s="46"/>
    </row>
    <row r="30" spans="1:11" s="15" customFormat="1" ht="15.75" x14ac:dyDescent="0.25">
      <c r="A30" s="131" t="s">
        <v>92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</row>
    <row r="31" spans="1:11" s="15" customFormat="1" ht="15.75" x14ac:dyDescent="0.25">
      <c r="A31" s="131"/>
      <c r="B31" s="44" t="s">
        <v>93</v>
      </c>
      <c r="C31" s="45" t="s">
        <v>3</v>
      </c>
      <c r="D31" s="46">
        <v>13</v>
      </c>
      <c r="E31" s="46">
        <v>11</v>
      </c>
      <c r="F31" s="46">
        <v>14</v>
      </c>
      <c r="G31" s="46">
        <v>12</v>
      </c>
      <c r="H31" s="46">
        <v>1.2805</v>
      </c>
      <c r="I31" s="46">
        <v>1.0835000000000001</v>
      </c>
      <c r="J31" s="46">
        <v>1.379</v>
      </c>
      <c r="K31" s="46">
        <v>1.1819999999999999</v>
      </c>
    </row>
    <row r="32" spans="1:11" s="15" customFormat="1" ht="15.75" x14ac:dyDescent="0.25">
      <c r="A32" s="131"/>
      <c r="B32" s="44"/>
      <c r="C32" s="45"/>
      <c r="D32" s="46"/>
      <c r="E32" s="46"/>
      <c r="F32" s="46"/>
      <c r="G32" s="46"/>
      <c r="H32" s="46"/>
      <c r="I32" s="46"/>
      <c r="J32" s="46"/>
      <c r="K32" s="46"/>
    </row>
    <row r="33" spans="1:11" s="15" customFormat="1" ht="15.75" x14ac:dyDescent="0.25">
      <c r="A33" s="131" t="s">
        <v>53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</row>
    <row r="34" spans="1:11" s="15" customFormat="1" ht="15.75" x14ac:dyDescent="0.25">
      <c r="A34" s="131"/>
      <c r="B34" s="44" t="s">
        <v>94</v>
      </c>
      <c r="C34" s="45" t="s">
        <v>3</v>
      </c>
      <c r="D34" s="46">
        <v>0</v>
      </c>
      <c r="E34" s="46">
        <v>1</v>
      </c>
      <c r="F34" s="46">
        <v>0</v>
      </c>
      <c r="G34" s="46">
        <v>0</v>
      </c>
      <c r="H34" s="46">
        <v>0</v>
      </c>
      <c r="I34" s="46">
        <v>9.8500000000000004E-2</v>
      </c>
      <c r="J34" s="46">
        <v>0</v>
      </c>
      <c r="K34" s="46">
        <v>0</v>
      </c>
    </row>
    <row r="35" spans="1:11" s="15" customFormat="1" ht="15.75" x14ac:dyDescent="0.25">
      <c r="A35" s="131"/>
      <c r="B35" s="44" t="s">
        <v>95</v>
      </c>
      <c r="C35" s="45" t="s">
        <v>3</v>
      </c>
      <c r="D35" s="46">
        <v>0</v>
      </c>
      <c r="E35" s="46">
        <v>2</v>
      </c>
      <c r="F35" s="46">
        <v>0</v>
      </c>
      <c r="G35" s="46">
        <v>0</v>
      </c>
      <c r="H35" s="46">
        <v>0</v>
      </c>
      <c r="I35" s="46">
        <v>0.19700000000000001</v>
      </c>
      <c r="J35" s="46">
        <v>0</v>
      </c>
      <c r="K35" s="46">
        <v>0</v>
      </c>
    </row>
    <row r="36" spans="1:11" s="15" customFormat="1" ht="15.75" x14ac:dyDescent="0.25">
      <c r="A36" s="131"/>
      <c r="B36" s="44" t="s">
        <v>96</v>
      </c>
      <c r="C36" s="45" t="s">
        <v>3</v>
      </c>
      <c r="D36" s="46">
        <v>0.5</v>
      </c>
      <c r="E36" s="46">
        <v>0.5</v>
      </c>
      <c r="F36" s="46">
        <v>0</v>
      </c>
      <c r="G36" s="46">
        <v>0</v>
      </c>
      <c r="H36" s="46">
        <v>4.9250000000000002E-2</v>
      </c>
      <c r="I36" s="46">
        <v>4.9250000000000002E-2</v>
      </c>
      <c r="J36" s="46">
        <v>0</v>
      </c>
      <c r="K36" s="46">
        <v>0</v>
      </c>
    </row>
    <row r="37" spans="1:11" s="15" customFormat="1" ht="15.75" x14ac:dyDescent="0.25">
      <c r="A37" s="131"/>
      <c r="B37" s="44" t="s">
        <v>97</v>
      </c>
      <c r="C37" s="45" t="s">
        <v>2</v>
      </c>
      <c r="D37" s="46">
        <v>0.5</v>
      </c>
      <c r="E37" s="46">
        <v>0</v>
      </c>
      <c r="F37" s="46">
        <v>0</v>
      </c>
      <c r="G37" s="46">
        <v>0</v>
      </c>
      <c r="H37" s="46">
        <v>4.9250000000000002E-2</v>
      </c>
      <c r="I37" s="46">
        <v>0</v>
      </c>
      <c r="J37" s="46">
        <v>0</v>
      </c>
      <c r="K37" s="46">
        <v>0</v>
      </c>
    </row>
    <row r="38" spans="1:11" s="15" customFormat="1" ht="15.75" x14ac:dyDescent="0.25">
      <c r="A38" s="131"/>
      <c r="B38" s="44" t="s">
        <v>98</v>
      </c>
      <c r="C38" s="45" t="s">
        <v>2</v>
      </c>
      <c r="D38" s="46">
        <v>5</v>
      </c>
      <c r="E38" s="46">
        <v>5</v>
      </c>
      <c r="F38" s="46">
        <v>0</v>
      </c>
      <c r="G38" s="46">
        <v>0</v>
      </c>
      <c r="H38" s="46">
        <v>0.49250000000000005</v>
      </c>
      <c r="I38" s="46">
        <v>0.49250000000000005</v>
      </c>
      <c r="J38" s="46">
        <v>0</v>
      </c>
      <c r="K38" s="46">
        <v>0</v>
      </c>
    </row>
    <row r="39" spans="1:11" s="15" customFormat="1" ht="15.75" x14ac:dyDescent="0.25">
      <c r="A39" s="131"/>
      <c r="B39" s="44" t="s">
        <v>99</v>
      </c>
      <c r="C39" s="45" t="s">
        <v>2</v>
      </c>
      <c r="D39" s="46">
        <v>2.5</v>
      </c>
      <c r="E39" s="46">
        <v>2.5</v>
      </c>
      <c r="F39" s="46">
        <v>0</v>
      </c>
      <c r="G39" s="46">
        <v>0</v>
      </c>
      <c r="H39" s="46">
        <v>0.24625000000000002</v>
      </c>
      <c r="I39" s="46">
        <v>0.24625000000000002</v>
      </c>
      <c r="J39" s="46">
        <v>0</v>
      </c>
      <c r="K39" s="46">
        <v>0</v>
      </c>
    </row>
    <row r="40" spans="1:11" s="15" customFormat="1" ht="15.75" x14ac:dyDescent="0.25">
      <c r="A40" s="131"/>
      <c r="B40" s="44" t="s">
        <v>100</v>
      </c>
      <c r="C40" s="45" t="s">
        <v>3</v>
      </c>
      <c r="D40" s="46">
        <v>0</v>
      </c>
      <c r="E40" s="46">
        <v>4</v>
      </c>
      <c r="F40" s="46">
        <v>0</v>
      </c>
      <c r="G40" s="46">
        <v>0</v>
      </c>
      <c r="H40" s="46">
        <v>0</v>
      </c>
      <c r="I40" s="46">
        <v>0.39400000000000002</v>
      </c>
      <c r="J40" s="46">
        <v>0</v>
      </c>
      <c r="K40" s="46">
        <v>0</v>
      </c>
    </row>
    <row r="41" spans="1:11" s="15" customFormat="1" ht="15.75" x14ac:dyDescent="0.25">
      <c r="A41" s="131"/>
      <c r="B41" s="44"/>
      <c r="C41" s="45"/>
      <c r="D41" s="46"/>
      <c r="E41" s="46"/>
      <c r="F41" s="46"/>
      <c r="G41" s="46"/>
      <c r="H41" s="46"/>
      <c r="I41" s="46"/>
      <c r="J41" s="46"/>
      <c r="K41" s="46"/>
    </row>
    <row r="42" spans="1:11" s="15" customFormat="1" ht="15.75" x14ac:dyDescent="0.25">
      <c r="A42" s="131" t="s">
        <v>101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</row>
    <row r="43" spans="1:11" s="15" customFormat="1" ht="15.75" x14ac:dyDescent="0.25">
      <c r="A43" s="131"/>
      <c r="B43" s="44" t="s">
        <v>102</v>
      </c>
      <c r="C43" s="45" t="s">
        <v>3</v>
      </c>
      <c r="D43" s="46">
        <v>74</v>
      </c>
      <c r="E43" s="46">
        <v>0</v>
      </c>
      <c r="F43" s="46">
        <v>0</v>
      </c>
      <c r="G43" s="46">
        <v>0</v>
      </c>
      <c r="H43" s="46">
        <v>7.2890000000000006</v>
      </c>
      <c r="I43" s="46">
        <v>0</v>
      </c>
      <c r="J43" s="46">
        <v>0</v>
      </c>
      <c r="K43" s="46">
        <v>0</v>
      </c>
    </row>
    <row r="44" spans="1:11" s="15" customFormat="1" ht="15.75" x14ac:dyDescent="0.25">
      <c r="A44" s="131"/>
      <c r="B44" s="44" t="s">
        <v>103</v>
      </c>
      <c r="C44" s="45" t="s">
        <v>2</v>
      </c>
      <c r="D44" s="46">
        <v>41</v>
      </c>
      <c r="E44" s="46">
        <v>41</v>
      </c>
      <c r="F44" s="46">
        <v>0</v>
      </c>
      <c r="G44" s="46">
        <v>0</v>
      </c>
      <c r="H44" s="46">
        <v>4.0385</v>
      </c>
      <c r="I44" s="46">
        <v>4.0385</v>
      </c>
      <c r="J44" s="46">
        <v>0</v>
      </c>
      <c r="K44" s="46">
        <v>0</v>
      </c>
    </row>
    <row r="45" spans="1:11" s="15" customFormat="1" ht="15.75" x14ac:dyDescent="0.25">
      <c r="A45" s="131"/>
      <c r="B45" s="44"/>
      <c r="C45" s="45"/>
      <c r="D45" s="44"/>
      <c r="E45" s="44"/>
      <c r="F45" s="44"/>
      <c r="G45" s="44"/>
      <c r="H45" s="46"/>
      <c r="I45" s="46"/>
      <c r="J45" s="46"/>
      <c r="K45" s="46"/>
    </row>
    <row r="46" spans="1:11" s="15" customFormat="1" ht="15.75" x14ac:dyDescent="0.25">
      <c r="A46" s="131" t="s">
        <v>19</v>
      </c>
      <c r="B46" s="44"/>
      <c r="C46" s="45"/>
      <c r="D46" s="44"/>
      <c r="E46" s="44"/>
      <c r="F46" s="44"/>
      <c r="G46" s="44"/>
      <c r="H46" s="46"/>
      <c r="I46" s="46"/>
      <c r="J46" s="46"/>
      <c r="K46" s="46"/>
    </row>
    <row r="47" spans="1:11" s="15" customFormat="1" ht="15.75" x14ac:dyDescent="0.25">
      <c r="A47" s="131"/>
      <c r="B47" s="44" t="s">
        <v>104</v>
      </c>
      <c r="C47" s="45" t="s">
        <v>3</v>
      </c>
      <c r="D47" s="44"/>
      <c r="E47" s="44"/>
      <c r="F47" s="44"/>
      <c r="G47" s="44"/>
      <c r="H47" s="46">
        <v>5</v>
      </c>
      <c r="I47" s="46">
        <v>0</v>
      </c>
      <c r="J47" s="46">
        <v>0</v>
      </c>
      <c r="K47" s="46">
        <v>0</v>
      </c>
    </row>
    <row r="48" spans="1:11" s="15" customFormat="1" ht="15.75" x14ac:dyDescent="0.25">
      <c r="A48" s="131"/>
      <c r="B48" s="44" t="s">
        <v>105</v>
      </c>
      <c r="C48" s="45" t="s">
        <v>2</v>
      </c>
      <c r="D48" s="44"/>
      <c r="E48" s="44"/>
      <c r="F48" s="44"/>
      <c r="G48" s="44"/>
      <c r="H48" s="46">
        <v>0.15</v>
      </c>
      <c r="I48" s="46">
        <v>0</v>
      </c>
      <c r="J48" s="46">
        <v>0</v>
      </c>
      <c r="K48" s="46">
        <v>0</v>
      </c>
    </row>
    <row r="49" spans="1:11" s="15" customFormat="1" ht="15" x14ac:dyDescent="0.2">
      <c r="A49" s="133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s="15" customFormat="1" ht="15.75" x14ac:dyDescent="0.25">
      <c r="A50" s="133"/>
      <c r="B50" s="44"/>
      <c r="C50" s="44"/>
      <c r="D50" s="131" t="s">
        <v>106</v>
      </c>
      <c r="E50" s="133"/>
      <c r="F50" s="44"/>
      <c r="G50" s="44"/>
      <c r="H50" s="44"/>
      <c r="I50" s="44"/>
      <c r="J50" s="44"/>
      <c r="K50" s="44"/>
    </row>
    <row r="51" spans="1:11" s="15" customFormat="1" ht="15.75" x14ac:dyDescent="0.25">
      <c r="A51" s="133"/>
      <c r="B51" s="44"/>
      <c r="C51" s="44"/>
      <c r="D51" s="131" t="s">
        <v>17</v>
      </c>
      <c r="E51" s="133"/>
      <c r="F51" s="44"/>
      <c r="G51" s="44" t="s">
        <v>2</v>
      </c>
      <c r="H51" s="44">
        <v>16.687999999999999</v>
      </c>
      <c r="I51" s="44">
        <v>189.91800000000001</v>
      </c>
      <c r="J51" s="44">
        <v>203.6</v>
      </c>
      <c r="K51" s="44">
        <v>209.066</v>
      </c>
    </row>
    <row r="52" spans="1:11" s="15" customFormat="1" ht="15.75" x14ac:dyDescent="0.25">
      <c r="A52" s="133"/>
      <c r="B52" s="44"/>
      <c r="C52" s="44"/>
      <c r="D52" s="131" t="s">
        <v>17</v>
      </c>
      <c r="E52" s="133"/>
      <c r="F52" s="44"/>
      <c r="G52" s="44" t="s">
        <v>3</v>
      </c>
      <c r="H52" s="44">
        <v>14.013</v>
      </c>
      <c r="I52" s="44">
        <v>3.4969999999999999</v>
      </c>
      <c r="J52" s="44">
        <v>11.228999999999999</v>
      </c>
      <c r="K52" s="44">
        <v>15.268000000000001</v>
      </c>
    </row>
    <row r="53" spans="1:11" s="15" customFormat="1" ht="15.75" x14ac:dyDescent="0.25">
      <c r="A53" s="133"/>
      <c r="B53" s="44"/>
      <c r="C53" s="44"/>
      <c r="D53" s="133"/>
      <c r="E53" s="133"/>
      <c r="F53" s="44"/>
      <c r="G53" s="134" t="s">
        <v>107</v>
      </c>
      <c r="H53" s="44">
        <f>SUM(H51:H52)</f>
        <v>30.701000000000001</v>
      </c>
      <c r="I53" s="44">
        <f t="shared" ref="I53:K53" si="0">SUM(I51:I52)</f>
        <v>193.41500000000002</v>
      </c>
      <c r="J53" s="44">
        <f t="shared" si="0"/>
        <v>214.82900000000001</v>
      </c>
      <c r="K53" s="44">
        <f t="shared" si="0"/>
        <v>224.334</v>
      </c>
    </row>
    <row r="54" spans="1:11" s="15" customFormat="1" ht="15.75" x14ac:dyDescent="0.25">
      <c r="A54" s="133"/>
      <c r="B54" s="44"/>
      <c r="C54" s="44"/>
      <c r="D54" s="131" t="s">
        <v>18</v>
      </c>
      <c r="E54" s="133"/>
      <c r="F54" s="44"/>
      <c r="G54" s="44"/>
      <c r="H54" s="44"/>
      <c r="I54" s="44"/>
      <c r="J54" s="44"/>
      <c r="K54" s="44"/>
    </row>
    <row r="55" spans="1:11" s="15" customFormat="1" ht="15.75" x14ac:dyDescent="0.25">
      <c r="A55" s="133"/>
      <c r="B55" s="44"/>
      <c r="C55" s="44"/>
      <c r="D55" s="131" t="s">
        <v>6</v>
      </c>
      <c r="E55" s="133"/>
      <c r="F55" s="44"/>
      <c r="G55" s="44" t="s">
        <v>2</v>
      </c>
      <c r="H55" s="44">
        <v>16.538</v>
      </c>
      <c r="I55" s="44">
        <v>189.91800000000001</v>
      </c>
      <c r="J55" s="44">
        <v>203.6</v>
      </c>
      <c r="K55" s="44">
        <v>209.066</v>
      </c>
    </row>
    <row r="56" spans="1:11" s="15" customFormat="1" ht="15.75" x14ac:dyDescent="0.25">
      <c r="A56" s="133"/>
      <c r="B56" s="44"/>
      <c r="C56" s="44"/>
      <c r="D56" s="131" t="s">
        <v>6</v>
      </c>
      <c r="E56" s="133"/>
      <c r="F56" s="44"/>
      <c r="G56" s="44" t="s">
        <v>3</v>
      </c>
      <c r="H56" s="44">
        <v>9.0129999999999999</v>
      </c>
      <c r="I56" s="44">
        <v>3.4969999999999999</v>
      </c>
      <c r="J56" s="44">
        <v>11.228999999999999</v>
      </c>
      <c r="K56" s="44">
        <v>15.268000000000001</v>
      </c>
    </row>
    <row r="57" spans="1:11" s="15" customFormat="1" ht="15.75" x14ac:dyDescent="0.25">
      <c r="A57" s="133"/>
      <c r="B57" s="44"/>
      <c r="C57" s="44"/>
      <c r="D57" s="44"/>
      <c r="E57" s="44"/>
      <c r="F57" s="44"/>
      <c r="G57" s="134" t="s">
        <v>107</v>
      </c>
      <c r="H57" s="44">
        <f>SUM(H55:H56)</f>
        <v>25.551000000000002</v>
      </c>
      <c r="I57" s="44">
        <f t="shared" ref="I57:K57" si="1">SUM(I55:I56)</f>
        <v>193.41500000000002</v>
      </c>
      <c r="J57" s="44">
        <f t="shared" si="1"/>
        <v>214.82900000000001</v>
      </c>
      <c r="K57" s="44">
        <f t="shared" si="1"/>
        <v>224.334</v>
      </c>
    </row>
  </sheetData>
  <pageMargins left="0.7" right="0.7" top="0.75" bottom="0.75" header="0.3" footer="0.3"/>
  <pageSetup paperSize="9" scale="46" fitToHeight="0" orientation="portrait" copies="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abel version="1.0">
  <element uid="id_unclassified"/>
  <element uid="id_newpolicy" value=""/>
</label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141c76-a131-4377-97a3-508a419862f1">
      <Value>2</Value>
      <Value>1</Value>
    </TaxCatchAll>
    <Disposal_x0020_trigger_x0020_date xmlns="21141c76-a131-4377-97a3-508a419862f1" xsi:nil="true"/>
    <bc594c06ad0844898f20a52c24198475 xmlns="21141c76-a131-4377-97a3-508a419862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Protectively Marked</TermName>
          <TermId xmlns="http://schemas.microsoft.com/office/infopath/2007/PartnerControls">59351c5f-b7fd-4a97-8559-c38b9b573e6f</TermId>
        </TermInfo>
      </Terms>
    </bc594c06ad0844898f20a52c24198475>
    <m233fa42ddda444a97ecfbe326b55e92 xmlns="21141c76-a131-4377-97a3-508a419862f1">
      <Terms xmlns="http://schemas.microsoft.com/office/infopath/2007/PartnerControls"/>
    </m233fa42ddda444a97ecfbe326b55e92>
    <f12c4e522cb8463cafd748d94105ec43 xmlns="21141c76-a131-4377-97a3-508a419862f1">
      <Terms xmlns="http://schemas.microsoft.com/office/infopath/2007/PartnerControls"/>
    </f12c4e522cb8463cafd748d94105ec43>
    <wic_System_Copyright xmlns="http://schemas.microsoft.com/sharepoint/v3/fields">© Parliamentary copyright. The Scottish Parliamentary Corporate Body</wic_System_Copyright>
    <p63ddc83d83a46ac9835e8fd9c641db3 xmlns="21141c76-a131-4377-97a3-508a419862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8f5ff656-5a7e-462f-b6ae-4a4400758434</TermId>
        </TermInfo>
      </Terms>
    </p63ddc83d83a46ac9835e8fd9c641db3>
    <_Publisher xmlns="http://schemas.microsoft.com/sharepoint/v3/fields">The Scottish Parliament</_Publisher>
    <CategoryDescription xmlns="http://schemas.microsoft.com/sharepoint.v3" xsi:nil="true"/>
  </documentManagement>
</p:properties>
</file>

<file path=customXml/item3.xml><?xml version="1.0" encoding="utf-8"?>
<?mso-contentType ?>
<SharedContentType xmlns="Microsoft.SharePoint.Taxonomy.ContentTypeSync" SourceId="29520354-60ee-4851-b0d3-4d1ffc9b6630" ContentTypeId="0x010100632D0FD7D2EC4A41966F9B23650F685004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preadsheet" ma:contentTypeID="0x010100632D0FD7D2EC4A41966F9B23650F68500400E5675765DCE8D843BC94C5B5BC34D7DA" ma:contentTypeVersion="32" ma:contentTypeDescription="" ma:contentTypeScope="" ma:versionID="394ecd1faaf9f8ce0f2ca459f895d488">
  <xsd:schema xmlns:xsd="http://www.w3.org/2001/XMLSchema" xmlns:xs="http://www.w3.org/2001/XMLSchema" xmlns:p="http://schemas.microsoft.com/office/2006/metadata/properties" xmlns:ns2="http://schemas.microsoft.com/sharepoint.v3" xmlns:ns3="21141c76-a131-4377-97a3-508a419862f1" xmlns:ns4="http://schemas.microsoft.com/sharepoint/v3/fields" targetNamespace="http://schemas.microsoft.com/office/2006/metadata/properties" ma:root="true" ma:fieldsID="a4db86d44f008378ac0a52e6163cd9d9" ns2:_="" ns3:_="" ns4:_="">
    <xsd:import namespace="http://schemas.microsoft.com/sharepoint.v3"/>
    <xsd:import namespace="21141c76-a131-4377-97a3-508a419862f1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CategoryDescription" minOccurs="0"/>
                <xsd:element ref="ns4:_Publisher" minOccurs="0"/>
                <xsd:element ref="ns4:wic_System_Copyright" minOccurs="0"/>
                <xsd:element ref="ns3:Disposal_x0020_trigger_x0020_date" minOccurs="0"/>
                <xsd:element ref="ns3:m233fa42ddda444a97ecfbe326b55e92" minOccurs="0"/>
                <xsd:element ref="ns3:p63ddc83d83a46ac9835e8fd9c641db3" minOccurs="0"/>
                <xsd:element ref="ns3:TaxCatchAll" minOccurs="0"/>
                <xsd:element ref="ns3:TaxCatchAllLabel" minOccurs="0"/>
                <xsd:element ref="ns3:f12c4e522cb8463cafd748d94105ec43" minOccurs="0"/>
                <xsd:element ref="ns3:bc594c06ad0844898f20a52c2419847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2" nillable="true" ma:displayName="Description" ma:internalName="Category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41c76-a131-4377-97a3-508a419862f1" elementFormDefault="qualified">
    <xsd:import namespace="http://schemas.microsoft.com/office/2006/documentManagement/types"/>
    <xsd:import namespace="http://schemas.microsoft.com/office/infopath/2007/PartnerControls"/>
    <xsd:element name="Disposal_x0020_trigger_x0020_date" ma:index="9" nillable="true" ma:displayName="Disposal trigger date" ma:description="The date that triggers the start of the retention period prior to disposal of the resource e.g. End of Session" ma:format="DateOnly" ma:hidden="true" ma:internalName="Disposal_x0020_trigger_x0020_date" ma:readOnly="false">
      <xsd:simpleType>
        <xsd:restriction base="dms:DateTime"/>
      </xsd:simpleType>
    </xsd:element>
    <xsd:element name="m233fa42ddda444a97ecfbe326b55e92" ma:index="10" nillable="true" ma:taxonomy="true" ma:internalName="m233fa42ddda444a97ecfbe326b55e92" ma:taxonomyFieldName="_cx_NationalCaveats" ma:displayName="Security Caveats" ma:default="" ma:fieldId="{6233fa42-ddda-444a-97ec-fbe326b55e92}" ma:taxonomyMulti="true" ma:sspId="29520354-60ee-4851-b0d3-4d1ffc9b6630" ma:termSetId="b7259827-f150-46df-b570-0ee5307f86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3ddc83d83a46ac9835e8fd9c641db3" ma:index="12" nillable="true" ma:taxonomy="true" ma:internalName="p63ddc83d83a46ac9835e8fd9c641db3" ma:taxonomyFieldName="Language1" ma:displayName="Language" ma:default="1;#English|8f5ff656-5a7e-462f-b6ae-4a4400758434" ma:fieldId="{963ddc83-d83a-46ac-9835-e8fd9c641db3}" ma:sspId="29520354-60ee-4851-b0d3-4d1ffc9b6630" ma:termSetId="b2401dee-1322-420c-b43c-00432a3518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adb457d7-e76e-42c2-82da-a5afd7e9ec64}" ma:internalName="TaxCatchAll" ma:showField="CatchAllData" ma:web="38e5d2cf-8ca1-4fb5-bb03-534d02a49e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adb457d7-e76e-42c2-82da-a5afd7e9ec64}" ma:internalName="TaxCatchAllLabel" ma:readOnly="true" ma:showField="CatchAllDataLabel" ma:web="38e5d2cf-8ca1-4fb5-bb03-534d02a49e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12c4e522cb8463cafd748d94105ec43" ma:index="17" nillable="true" ma:taxonomy="true" ma:internalName="f12c4e522cb8463cafd748d94105ec43" ma:taxonomyFieldName="Document_x0020_type" ma:displayName="Document type" ma:default="" ma:fieldId="{f12c4e52-2cb8-463c-afd7-48d94105ec43}" ma:sspId="29520354-60ee-4851-b0d3-4d1ffc9b6630" ma:termSetId="3db350bc-fdb0-4b26-a83f-5b890cb06b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c594c06ad0844898f20a52c24198475" ma:index="19" nillable="true" ma:taxonomy="true" ma:internalName="bc594c06ad0844898f20a52c24198475" ma:taxonomyFieldName="_cx_SecurityMarkings" ma:displayName="Security Markings" ma:default="" ma:fieldId="{bc594c06-ad08-4489-8f20-a52c24198475}" ma:sspId="29520354-60ee-4851-b0d3-4d1ffc9b6630" ma:termSetId="a9da5f56-ebc6-4d64-8a44-41072e1701b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" nillable="true" ma:displayName="Publisher" ma:default="The Scottish Parliament" ma:description="The person, organisation or service that published this resource" ma:internalName="_Publisher">
      <xsd:simpleType>
        <xsd:restriction base="dms:Text">
          <xsd:maxLength value="255"/>
        </xsd:restriction>
      </xsd:simpleType>
    </xsd:element>
    <xsd:element name="wic_System_Copyright" ma:index="5" nillable="true" ma:displayName="Copyright" ma:default="© Parliamentary copyright. The Scottish Parliamentary Corporate Body" ma:description="Statement and identifier indicating the legal ownership and rights regarding use and re-use of all or part of the resource" ma:internalName="wic_System_Copyrigh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C88B4313-5D6A-4BFB-8D27-7CA3084499D8}">
  <ds:schemaRefs/>
</ds:datastoreItem>
</file>

<file path=customXml/itemProps2.xml><?xml version="1.0" encoding="utf-8"?>
<ds:datastoreItem xmlns:ds="http://schemas.openxmlformats.org/officeDocument/2006/customXml" ds:itemID="{187ACF09-DFE5-493A-ACC5-0B772CFA1EA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sharepoint/v3/fields"/>
    <ds:schemaRef ds:uri="21141c76-a131-4377-97a3-508a419862f1"/>
    <ds:schemaRef ds:uri="http://schemas.microsoft.com/office/2006/documentManagement/types"/>
    <ds:schemaRef ds:uri="http://schemas.microsoft.com/sharepoint.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319DE8-1A12-422E-A52B-EF824472F29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E4860F7-B098-46D9-8B16-5E0FF7867F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.v3"/>
    <ds:schemaRef ds:uri="21141c76-a131-4377-97a3-508a419862f1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6BE2847-DCA0-45C5-845B-5D7246FBD28D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89F79888-F6A3-46E8-AD79-3BB9231376B2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COVID 19 </vt:lpstr>
      <vt:lpstr>2020</vt:lpstr>
      <vt:lpstr>2019</vt:lpstr>
      <vt:lpstr>2018 - AB</vt:lpstr>
      <vt:lpstr>2017 - AB</vt:lpstr>
      <vt:lpstr>2017 - SB</vt:lpstr>
      <vt:lpstr>2016 - AS</vt:lpstr>
      <vt:lpstr>2016 - Budget</vt:lpstr>
      <vt:lpstr>2015 - Spending Review</vt:lpstr>
    </vt:vector>
  </TitlesOfParts>
  <Company>Flex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Budget - Barnett Master Spreadsheet</dc:title>
  <dc:creator>Andrew Aiton</dc:creator>
  <cp:lastModifiedBy>Christie K (Kirstie)</cp:lastModifiedBy>
  <cp:lastPrinted>2020-12-09T13:28:20Z</cp:lastPrinted>
  <dcterms:created xsi:type="dcterms:W3CDTF">2014-02-24T11:32:55Z</dcterms:created>
  <dcterms:modified xsi:type="dcterms:W3CDTF">2020-12-09T13:28:25Z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6cf907eb-5b1d-4efc-bec0-8323d3d490e7</vt:lpwstr>
  </property>
  <property fmtid="{D5CDD505-2E9C-101B-9397-08002B2CF9AE}" pid="15" name="ContentTypeId">
    <vt:lpwstr>0x010100632D0FD7D2EC4A41966F9B23650F68500400E5675765DCE8D843BC94C5B5BC34D7DA</vt:lpwstr>
  </property>
  <property fmtid="{D5CDD505-2E9C-101B-9397-08002B2CF9AE}" pid="16" name="_dlc_DocIdItemGuid">
    <vt:lpwstr>14a01bb6-737d-41d8-942e-8a84461f1ef6</vt:lpwstr>
  </property>
  <property fmtid="{D5CDD505-2E9C-101B-9397-08002B2CF9AE}" pid="17" name="HMT_DocumentType">
    <vt:lpwstr>5;#Other|c235b5c2-f697-427b-a70a-43d69599f998</vt:lpwstr>
  </property>
  <property fmtid="{D5CDD505-2E9C-101B-9397-08002B2CF9AE}" pid="18" name="_dlc_policyId">
    <vt:lpwstr>/documents</vt:lpwstr>
  </property>
  <property fmtid="{D5CDD505-2E9C-101B-9397-08002B2CF9AE}" pid="19" name="ItemRetentionFormula">
    <vt:lpwstr>&lt;formula id="Microsoft.Office.RecordsManagement.PolicyFeatures.Expiration.Formula.BuiltIn"&gt;&lt;number&gt;24&lt;/number&gt;&lt;property&gt;Modified&lt;/property&gt;&lt;propertyId&gt;28cf69c5-fa48-462a-b5cd-27b6f9d2bd5f&lt;/propertyId&gt;&lt;period&gt;months&lt;/period&gt;&lt;/formula&gt;</vt:lpwstr>
  </property>
  <property fmtid="{D5CDD505-2E9C-101B-9397-08002B2CF9AE}" pid="20" name="HMT_Group">
    <vt:lpwstr>1;#Public Services|200a2968-f57d-4757-93d0-f532b12fee42</vt:lpwstr>
  </property>
  <property fmtid="{D5CDD505-2E9C-101B-9397-08002B2CF9AE}" pid="21" name="HMT_Topic">
    <vt:lpwstr>2966;#2016 Autumn Statement|c2f6c700-ab6c-4b63-a6eb-d9ecb1daca5e</vt:lpwstr>
  </property>
  <property fmtid="{D5CDD505-2E9C-101B-9397-08002B2CF9AE}" pid="22" name="HMT_Category">
    <vt:lpwstr>4;#Policy Document Types|bd4325a7-7f6a-48f9-b0dc-cc3aef626e65</vt:lpwstr>
  </property>
  <property fmtid="{D5CDD505-2E9C-101B-9397-08002B2CF9AE}" pid="23" name="HMT_SubTeam">
    <vt:lpwstr/>
  </property>
  <property fmtid="{D5CDD505-2E9C-101B-9397-08002B2CF9AE}" pid="24" name="HMT_Classification">
    <vt:lpwstr>3;#Official|0c3401bb-744b-4660-997f-fc50d910db48</vt:lpwstr>
  </property>
  <property fmtid="{D5CDD505-2E9C-101B-9397-08002B2CF9AE}" pid="25" name="HMT_SubTopic">
    <vt:lpwstr/>
  </property>
  <property fmtid="{D5CDD505-2E9C-101B-9397-08002B2CF9AE}" pid="26" name="HMT_Theme">
    <vt:lpwstr>1344;#DEV Fiscal Events|d507eda7-38d4-4b71-b0ae-20d45bd00460</vt:lpwstr>
  </property>
  <property fmtid="{D5CDD505-2E9C-101B-9397-08002B2CF9AE}" pid="27" name="HMT_Team">
    <vt:lpwstr>824;#Devolution|f07ba734-7a7d-4de7-b286-5fc2c2469000</vt:lpwstr>
  </property>
  <property fmtid="{D5CDD505-2E9C-101B-9397-08002B2CF9AE}" pid="28" name="SV_QUERY_LIST_4F35BF76-6C0D-4D9B-82B2-816C12CF3733">
    <vt:lpwstr>empty_477D106A-C0D6-4607-AEBD-E2C9D60EA279</vt:lpwstr>
  </property>
  <property fmtid="{D5CDD505-2E9C-101B-9397-08002B2CF9AE}" pid="29" name="_cx_SecurityMarkings">
    <vt:lpwstr>2;#Not Protectively Marked|59351c5f-b7fd-4a97-8559-c38b9b573e6f</vt:lpwstr>
  </property>
  <property fmtid="{D5CDD505-2E9C-101B-9397-08002B2CF9AE}" pid="30" name="Language1">
    <vt:lpwstr>1;#English|8f5ff656-5a7e-462f-b6ae-4a4400758434</vt:lpwstr>
  </property>
  <property fmtid="{D5CDD505-2E9C-101B-9397-08002B2CF9AE}" pid="31" name="Document_x0020_type">
    <vt:lpwstr/>
  </property>
  <property fmtid="{D5CDD505-2E9C-101B-9397-08002B2CF9AE}" pid="32" name="_cx_NationalCaveats">
    <vt:lpwstr/>
  </property>
  <property fmtid="{D5CDD505-2E9C-101B-9397-08002B2CF9AE}" pid="33" name="Document type">
    <vt:lpwstr/>
  </property>
  <property fmtid="{D5CDD505-2E9C-101B-9397-08002B2CF9AE}" pid="34" name="_dlc_ExpireDate">
    <vt:filetime>2022-06-01T14:53:03Z</vt:filetime>
  </property>
</Properties>
</file>